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searcy\Downloads\"/>
    </mc:Choice>
  </mc:AlternateContent>
  <xr:revisionPtr revIDLastSave="0" documentId="8_{29E4FBD3-A5CC-4A91-8626-27DA6D26B131}" xr6:coauthVersionLast="47" xr6:coauthVersionMax="47" xr10:uidLastSave="{00000000-0000-0000-0000-000000000000}"/>
  <bookViews>
    <workbookView xWindow="4665" yWindow="2190" windowWidth="21600" windowHeight="11385" activeTab="3" xr2:uid="{00000000-000D-0000-FFFF-FFFF00000000}"/>
  </bookViews>
  <sheets>
    <sheet name="Assumptions" sheetId="1" r:id="rId1"/>
    <sheet name="BSL Budget" sheetId="2" r:id="rId2"/>
    <sheet name="Staffing &amp; Enrollment" sheetId="3" r:id="rId3"/>
    <sheet name="Revenue Assumptions" sheetId="4" r:id="rId4"/>
    <sheet name="Barnabas SL Developmen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jhY+dyhWB7tfRxJTfj9dJpMTys0A=="/>
    </ext>
  </extLst>
</workbook>
</file>

<file path=xl/calcChain.xml><?xml version="1.0" encoding="utf-8"?>
<calcChain xmlns="http://schemas.openxmlformats.org/spreadsheetml/2006/main">
  <c r="F83" i="3" l="1"/>
  <c r="F97" i="3" s="1"/>
  <c r="E83" i="3"/>
  <c r="E97" i="3" s="1"/>
  <c r="E72" i="3"/>
  <c r="I94" i="3"/>
  <c r="D71" i="2"/>
  <c r="E71" i="2"/>
  <c r="E18" i="2"/>
  <c r="D18" i="2"/>
  <c r="F15" i="2"/>
  <c r="F72" i="3"/>
  <c r="I81" i="3"/>
  <c r="I83" i="3" s="1"/>
  <c r="H81" i="3"/>
  <c r="H83" i="3" s="1"/>
  <c r="G81" i="3"/>
  <c r="G83" i="3" s="1"/>
  <c r="D12" i="2"/>
  <c r="E12" i="2"/>
  <c r="H12" i="3"/>
  <c r="G12" i="3"/>
  <c r="F12" i="3"/>
  <c r="E12" i="3"/>
  <c r="D15" i="4"/>
  <c r="H15" i="4"/>
  <c r="G15" i="4"/>
  <c r="F15" i="4"/>
  <c r="E15" i="4"/>
  <c r="D42" i="4"/>
  <c r="E42" i="4" s="1"/>
  <c r="F42" i="4" s="1"/>
  <c r="G42" i="4" s="1"/>
  <c r="H42" i="4" s="1"/>
  <c r="G97" i="3" l="1"/>
  <c r="H28" i="2"/>
  <c r="G28" i="2"/>
  <c r="F28" i="2"/>
  <c r="E28" i="2"/>
  <c r="D28" i="2"/>
  <c r="H22" i="4" l="1"/>
  <c r="H34" i="4" s="1"/>
  <c r="G22" i="4"/>
  <c r="G31" i="4" s="1"/>
  <c r="F22" i="4"/>
  <c r="E22" i="4"/>
  <c r="E33" i="4" s="1"/>
  <c r="D22" i="4"/>
  <c r="G33" i="4" l="1"/>
  <c r="F33" i="4"/>
  <c r="D32" i="4"/>
  <c r="E35" i="4"/>
  <c r="D35" i="4"/>
  <c r="E32" i="4"/>
  <c r="F35" i="4"/>
  <c r="D34" i="4"/>
  <c r="E34" i="4"/>
  <c r="D31" i="4"/>
  <c r="F32" i="4"/>
  <c r="G35" i="4"/>
  <c r="H31" i="4"/>
  <c r="G32" i="4"/>
  <c r="G36" i="4" s="1"/>
  <c r="H35" i="4"/>
  <c r="E31" i="4"/>
  <c r="H32" i="4"/>
  <c r="F34" i="4"/>
  <c r="H33" i="4"/>
  <c r="F31" i="4"/>
  <c r="D33" i="4"/>
  <c r="G34" i="4"/>
  <c r="D27" i="4" l="1"/>
  <c r="D37" i="4" s="1"/>
  <c r="D14" i="2" s="1"/>
  <c r="F27" i="4"/>
  <c r="H36" i="4"/>
  <c r="F36" i="4"/>
  <c r="E36" i="4"/>
  <c r="D36" i="4"/>
  <c r="E27" i="4"/>
  <c r="H27" i="4"/>
  <c r="H37" i="4" s="1"/>
  <c r="H38" i="4" s="1"/>
  <c r="G27" i="4"/>
  <c r="G37" i="4" s="1"/>
  <c r="F37" i="4" l="1"/>
  <c r="F38" i="4" s="1"/>
  <c r="E37" i="4"/>
  <c r="E38" i="4" s="1"/>
  <c r="G38" i="4"/>
  <c r="D38" i="4"/>
  <c r="Q22" i="4"/>
  <c r="I60" i="3"/>
  <c r="H94" i="3"/>
  <c r="G94" i="3"/>
  <c r="F94" i="3"/>
  <c r="E94" i="3"/>
  <c r="I72" i="3"/>
  <c r="H72" i="3"/>
  <c r="G72" i="3"/>
  <c r="H60" i="3"/>
  <c r="H97" i="3" s="1"/>
  <c r="G60" i="3"/>
  <c r="F60" i="3"/>
  <c r="E60" i="3"/>
  <c r="I97" i="3" l="1"/>
  <c r="I34" i="3" l="1"/>
  <c r="H34" i="3"/>
  <c r="G34" i="3"/>
  <c r="F34" i="3"/>
  <c r="E34" i="3"/>
  <c r="H22" i="3"/>
  <c r="G22" i="3"/>
  <c r="I22" i="3"/>
  <c r="F22" i="3"/>
  <c r="E22" i="3"/>
  <c r="I12" i="3"/>
  <c r="D53" i="4" l="1"/>
  <c r="E53" i="4" s="1"/>
  <c r="F53" i="4" s="1"/>
  <c r="G53" i="4" s="1"/>
  <c r="H53" i="4" s="1"/>
  <c r="B43" i="4"/>
  <c r="C71" i="2"/>
  <c r="E70" i="2"/>
  <c r="F70" i="2" s="1"/>
  <c r="G70" i="2" s="1"/>
  <c r="H70" i="2" s="1"/>
  <c r="G62" i="2"/>
  <c r="H62" i="2" s="1"/>
  <c r="F61" i="2"/>
  <c r="G61" i="2" s="1"/>
  <c r="H61" i="2" s="1"/>
  <c r="E60" i="2"/>
  <c r="F60" i="2" s="1"/>
  <c r="G60" i="2" s="1"/>
  <c r="H57" i="2"/>
  <c r="G57" i="2"/>
  <c r="F57" i="2"/>
  <c r="E57" i="2"/>
  <c r="D57" i="2"/>
  <c r="E56" i="2"/>
  <c r="F56" i="2" s="1"/>
  <c r="G56" i="2" s="1"/>
  <c r="H56" i="2" s="1"/>
  <c r="H48" i="2"/>
  <c r="G48" i="2"/>
  <c r="F48" i="2"/>
  <c r="E48" i="2"/>
  <c r="D48" i="2"/>
  <c r="D50" i="2" s="1"/>
  <c r="D73" i="2" s="1"/>
  <c r="D38" i="2"/>
  <c r="E38" i="2" s="1"/>
  <c r="C34" i="2"/>
  <c r="C26" i="2"/>
  <c r="C28" i="2" s="1"/>
  <c r="C21" i="2"/>
  <c r="C47" i="2"/>
  <c r="Q17" i="4" l="1"/>
  <c r="F44" i="4"/>
  <c r="E51" i="4"/>
  <c r="H12" i="2"/>
  <c r="H40" i="2" s="1"/>
  <c r="G12" i="2"/>
  <c r="G40" i="2" s="1"/>
  <c r="E41" i="2"/>
  <c r="F12" i="2"/>
  <c r="F40" i="2" s="1"/>
  <c r="D67" i="2"/>
  <c r="F38" i="2"/>
  <c r="G52" i="4" l="1"/>
  <c r="G39" i="4"/>
  <c r="D51" i="4"/>
  <c r="D44" i="4"/>
  <c r="D39" i="4"/>
  <c r="F51" i="4"/>
  <c r="G44" i="4"/>
  <c r="G54" i="4"/>
  <c r="G51" i="4"/>
  <c r="G43" i="4"/>
  <c r="F43" i="4"/>
  <c r="F45" i="4" s="1"/>
  <c r="F54" i="4"/>
  <c r="F52" i="4"/>
  <c r="D52" i="4"/>
  <c r="D54" i="4"/>
  <c r="D43" i="4"/>
  <c r="H51" i="4"/>
  <c r="H44" i="4"/>
  <c r="H54" i="4"/>
  <c r="H43" i="4"/>
  <c r="E44" i="4"/>
  <c r="H52" i="4"/>
  <c r="E43" i="4"/>
  <c r="E45" i="4" s="1"/>
  <c r="E52" i="4"/>
  <c r="E54" i="4"/>
  <c r="D59" i="2"/>
  <c r="G67" i="2"/>
  <c r="D42" i="2"/>
  <c r="G42" i="2"/>
  <c r="G59" i="2"/>
  <c r="D40" i="2"/>
  <c r="G53" i="2"/>
  <c r="G41" i="2"/>
  <c r="D41" i="2"/>
  <c r="D53" i="2"/>
  <c r="C43" i="2"/>
  <c r="C50" i="2" s="1"/>
  <c r="C73" i="2" s="1"/>
  <c r="C75" i="2" s="1"/>
  <c r="C77" i="2" s="1"/>
  <c r="E40" i="2"/>
  <c r="E53" i="2"/>
  <c r="F59" i="2"/>
  <c r="E42" i="2"/>
  <c r="F41" i="2"/>
  <c r="H67" i="2"/>
  <c r="F67" i="2"/>
  <c r="F53" i="2"/>
  <c r="E67" i="2"/>
  <c r="H42" i="2"/>
  <c r="F42" i="2"/>
  <c r="H53" i="2"/>
  <c r="E59" i="2"/>
  <c r="H41" i="2"/>
  <c r="H59" i="2"/>
  <c r="G38" i="2"/>
  <c r="D68" i="2" l="1"/>
  <c r="D45" i="4"/>
  <c r="H68" i="2"/>
  <c r="H45" i="4"/>
  <c r="G45" i="4"/>
  <c r="D56" i="4"/>
  <c r="G56" i="4"/>
  <c r="G57" i="4" s="1"/>
  <c r="E56" i="4"/>
  <c r="E57" i="4" s="1"/>
  <c r="F56" i="4"/>
  <c r="F57" i="4" s="1"/>
  <c r="H56" i="4"/>
  <c r="H57" i="4" s="1"/>
  <c r="E14" i="2"/>
  <c r="F68" i="2"/>
  <c r="G68" i="2"/>
  <c r="E68" i="2"/>
  <c r="E50" i="2"/>
  <c r="F50" i="2"/>
  <c r="H38" i="2"/>
  <c r="H50" i="2" s="1"/>
  <c r="G50" i="2"/>
  <c r="F47" i="4" l="1"/>
  <c r="F48" i="4" s="1"/>
  <c r="E15" i="2"/>
  <c r="E47" i="4"/>
  <c r="E48" i="4" s="1"/>
  <c r="D15" i="2"/>
  <c r="D47" i="4"/>
  <c r="G15" i="2"/>
  <c r="G47" i="4"/>
  <c r="G59" i="4" s="1"/>
  <c r="G60" i="4" s="1"/>
  <c r="G18" i="2"/>
  <c r="F18" i="2"/>
  <c r="H47" i="4"/>
  <c r="H59" i="4" s="1"/>
  <c r="H60" i="4" s="1"/>
  <c r="H18" i="2"/>
  <c r="H39" i="4"/>
  <c r="G14" i="2"/>
  <c r="F14" i="2"/>
  <c r="F39" i="4"/>
  <c r="H14" i="2"/>
  <c r="E39" i="4"/>
  <c r="H15" i="2"/>
  <c r="E19" i="2" l="1"/>
  <c r="E21" i="2" s="1"/>
  <c r="F19" i="2"/>
  <c r="F21" i="2" s="1"/>
  <c r="H48" i="4"/>
  <c r="G48" i="4"/>
  <c r="F59" i="4"/>
  <c r="F60" i="4" s="1"/>
  <c r="G19" i="2"/>
  <c r="G21" i="2" s="1"/>
  <c r="E59" i="4"/>
  <c r="E60" i="4" s="1"/>
  <c r="H19" i="2"/>
  <c r="H21" i="2" s="1"/>
  <c r="F34" i="2"/>
  <c r="F71" i="2" l="1"/>
  <c r="F73" i="2" s="1"/>
  <c r="F75" i="2" s="1"/>
  <c r="G71" i="2"/>
  <c r="D34" i="2"/>
  <c r="E34" i="2"/>
  <c r="E73" i="2" s="1"/>
  <c r="E75" i="2" s="1"/>
  <c r="H71" i="2"/>
  <c r="G34" i="2"/>
  <c r="G73" i="2" l="1"/>
  <c r="G75" i="2" s="1"/>
  <c r="H34" i="2"/>
  <c r="H73" i="2" s="1"/>
  <c r="H75" i="2" s="1"/>
  <c r="D48" i="4" l="1"/>
  <c r="D59" i="4"/>
  <c r="D60" i="4" s="1"/>
  <c r="D57" i="4"/>
  <c r="D19" i="2" l="1"/>
  <c r="D21" i="2" s="1"/>
  <c r="D75" i="2" l="1"/>
  <c r="E77" i="2"/>
  <c r="E81" i="2" s="1"/>
  <c r="D81" i="2"/>
  <c r="F77" i="2" l="1"/>
  <c r="F81" i="2" s="1"/>
  <c r="G77" i="2" l="1"/>
  <c r="G81" i="2" s="1"/>
  <c r="H77" i="2" l="1"/>
  <c r="H8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3" authorId="0" shapeId="0" xr:uid="{00000000-0006-0000-0300-000001000000}">
      <text>
        <r>
          <rPr>
            <sz val="12"/>
            <color rgb="FF000000"/>
            <rFont val="Arial"/>
            <family val="2"/>
          </rPr>
          <t xml:space="preserve">======
</t>
        </r>
        <r>
          <rPr>
            <sz val="12"/>
            <color rgb="FF000000"/>
            <rFont val="Arial"/>
            <family val="2"/>
          </rPr>
          <t xml:space="preserve">ID#AAAAMk9ha-w
</t>
        </r>
        <r>
          <rPr>
            <sz val="12"/>
            <color rgb="FF000000"/>
            <rFont val="Arial"/>
            <family val="2"/>
          </rPr>
          <t xml:space="preserve">tc={FD11647C-0DBF-4340-A129-70EDEE6AF39F}    (2021-06-22 17:03:09)
</t>
        </r>
        <r>
          <rPr>
            <sz val="12"/>
            <color rgb="FF000000"/>
            <rFont val="Arial"/>
            <family val="2"/>
          </rPr>
          <t xml:space="preserve">[Threaded comment]
</t>
        </r>
        <r>
          <rPr>
            <sz val="12"/>
            <color rgb="FF000000"/>
            <rFont val="Arial"/>
            <family val="2"/>
          </rPr>
          <t xml:space="preserve">
</t>
        </r>
        <r>
          <rPr>
            <sz val="12"/>
            <color rgb="FF000000"/>
            <rFont val="Arial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2"/>
            <color rgb="FF000000"/>
            <rFont val="Arial"/>
            <family val="2"/>
          </rPr>
          <t xml:space="preserve">
</t>
        </r>
        <r>
          <rPr>
            <sz val="12"/>
            <color rgb="FF000000"/>
            <rFont val="Arial"/>
            <family val="2"/>
          </rPr>
          <t xml:space="preserve">Comment:
</t>
        </r>
        <r>
          <rPr>
            <sz val="12"/>
            <color rgb="FF000000"/>
            <rFont val="Arial"/>
            <family val="2"/>
          </rPr>
          <t xml:space="preserve">    66,092 plus $35/student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gYh9lLPmojTtj8sfToxs/G62iRA=="/>
    </ext>
  </extLst>
</comments>
</file>

<file path=xl/sharedStrings.xml><?xml version="1.0" encoding="utf-8"?>
<sst xmlns="http://schemas.openxmlformats.org/spreadsheetml/2006/main" count="407" uniqueCount="295">
  <si>
    <t>Enrollment &amp; Staffing Assumptions</t>
  </si>
  <si>
    <t>2% revenue increases year over year (conservative)</t>
  </si>
  <si>
    <t>Expense Assumptions</t>
  </si>
  <si>
    <t>Staffing costs increase 2% annually (match revenue increases)</t>
  </si>
  <si>
    <t>Benefits @ 34% of wages (assume state benefits)</t>
  </si>
  <si>
    <t>Key Risks/Mitigants</t>
  </si>
  <si>
    <t>Facilities Note:</t>
  </si>
  <si>
    <t>Budget</t>
  </si>
  <si>
    <t>Planning</t>
  </si>
  <si>
    <t>Year 1</t>
  </si>
  <si>
    <t>Year 2</t>
  </si>
  <si>
    <t>Year 3</t>
  </si>
  <si>
    <t>Year 4</t>
  </si>
  <si>
    <t>Year 5</t>
  </si>
  <si>
    <t>Year Zero</t>
  </si>
  <si>
    <t>FY23</t>
  </si>
  <si>
    <t>FY24</t>
  </si>
  <si>
    <t>FY25</t>
  </si>
  <si>
    <t>FY26</t>
  </si>
  <si>
    <t xml:space="preserve">20-30 students per grade, budget at 24 per grade. </t>
  </si>
  <si>
    <t>Total Enrollment</t>
  </si>
  <si>
    <t>Revenue</t>
  </si>
  <si>
    <t>See Revenue Assumptions Tab</t>
  </si>
  <si>
    <t>State Foundation Funding</t>
  </si>
  <si>
    <t>Other State Funds</t>
  </si>
  <si>
    <t>State Transportation Funding</t>
  </si>
  <si>
    <t>Local Revenue - Other</t>
  </si>
  <si>
    <t>None budgeted -  Conservative</t>
  </si>
  <si>
    <t>Total Federal Funding</t>
  </si>
  <si>
    <t>Subotal Recurring Revenues</t>
  </si>
  <si>
    <t xml:space="preserve">CSP Funding </t>
  </si>
  <si>
    <t>Total Revenue</t>
  </si>
  <si>
    <t>Expenses</t>
  </si>
  <si>
    <t>Compensation</t>
  </si>
  <si>
    <t xml:space="preserve">Total Wages </t>
  </si>
  <si>
    <t>See Staffing Tabs</t>
  </si>
  <si>
    <t>Total Compensation</t>
  </si>
  <si>
    <t>Total Facilities</t>
  </si>
  <si>
    <t>Estimate total at 12% of recurring  revs</t>
  </si>
  <si>
    <t>Classroom and Instructional Expenses</t>
  </si>
  <si>
    <t xml:space="preserve">Per Instructional FTE </t>
  </si>
  <si>
    <t>Copier lease</t>
  </si>
  <si>
    <t>Fixed amount  (2 Copiers)</t>
  </si>
  <si>
    <t>Instructional Materials (equip, books, blended learning, etc.)</t>
  </si>
  <si>
    <t>Per Student</t>
  </si>
  <si>
    <t>Classroom Supplies and Consumables (includes paper)</t>
  </si>
  <si>
    <t>Special Education Supplies</t>
  </si>
  <si>
    <t>Testing, Data, Analytics</t>
  </si>
  <si>
    <t>Substitutes/Supplemental Instructors</t>
  </si>
  <si>
    <t>Per Instrutional FTE (est.)</t>
  </si>
  <si>
    <t>Total Classroom and Instructional Expenses</t>
  </si>
  <si>
    <t>General and Administrative Expenses</t>
  </si>
  <si>
    <t>Admin/Office Supplies</t>
  </si>
  <si>
    <t xml:space="preserve">Admin Printers, WAPS, and Other Tech </t>
  </si>
  <si>
    <t>$5k per year increasing at 2%</t>
  </si>
  <si>
    <t>Postage, Direct Mail, Shipping</t>
  </si>
  <si>
    <t>Meeting supplies and food</t>
  </si>
  <si>
    <t>Estimate</t>
  </si>
  <si>
    <t>Bank charges</t>
  </si>
  <si>
    <t>Travel (Relo/PD/Recruiting)</t>
  </si>
  <si>
    <t>Community outreach/parent/student activities</t>
  </si>
  <si>
    <t>Accounting/Audit/Payroll (Contracted)</t>
  </si>
  <si>
    <t>Food Service Admin (Contracted)</t>
  </si>
  <si>
    <t>12k increasing at 2%</t>
  </si>
  <si>
    <t>Federal Programs Admin (Contracted)</t>
  </si>
  <si>
    <t>Decreasing as school gains capability</t>
  </si>
  <si>
    <t>Technology Support (Contracted)</t>
  </si>
  <si>
    <t>Food Service expenses over revenues</t>
  </si>
  <si>
    <t>Estimate $50/student</t>
  </si>
  <si>
    <t>Nursing/Clinical Support</t>
  </si>
  <si>
    <t xml:space="preserve">Amount matches state funding </t>
  </si>
  <si>
    <t>Legal</t>
  </si>
  <si>
    <t>Audit</t>
  </si>
  <si>
    <t>Contingency</t>
  </si>
  <si>
    <t>Total Contracted Professional Services</t>
  </si>
  <si>
    <t>Total Expenses</t>
  </si>
  <si>
    <t>Operating Surplus/(Deficit)</t>
  </si>
  <si>
    <t>Cumulative Cash Surplus/(Deficit)</t>
  </si>
  <si>
    <t xml:space="preserve">Estimated Cash Balance </t>
  </si>
  <si>
    <t>Enrollment and Staffing Model</t>
  </si>
  <si>
    <t xml:space="preserve">Forecast Enrollment Assumptions </t>
  </si>
  <si>
    <t>Year 0</t>
  </si>
  <si>
    <t xml:space="preserve">Forecast Staffing Assumptions </t>
  </si>
  <si>
    <t>Administrative Staff</t>
  </si>
  <si>
    <t xml:space="preserve">Nurse </t>
  </si>
  <si>
    <t>Other</t>
  </si>
  <si>
    <t>Total Administrative FTE</t>
  </si>
  <si>
    <t xml:space="preserve">Student/Admin FTE </t>
  </si>
  <si>
    <t>Instructional Staff</t>
  </si>
  <si>
    <t>Total Instructional FTE</t>
  </si>
  <si>
    <t xml:space="preserve">Student/Instructional FTE </t>
  </si>
  <si>
    <t>Operations Staff</t>
  </si>
  <si>
    <t>Food Service Staff</t>
  </si>
  <si>
    <t>Contracted</t>
  </si>
  <si>
    <t>Transportation Staff</t>
  </si>
  <si>
    <t>Custodial Staff</t>
  </si>
  <si>
    <t>Security</t>
  </si>
  <si>
    <t>Total Operations  FTE</t>
  </si>
  <si>
    <t>Total FTE</t>
  </si>
  <si>
    <t>Students/Total FTE</t>
  </si>
  <si>
    <t>Forecast Compensation Assumptions</t>
  </si>
  <si>
    <t>Staffing Model</t>
  </si>
  <si>
    <t>Wages Increase Assumption</t>
  </si>
  <si>
    <t>Avg. Salary</t>
  </si>
  <si>
    <t xml:space="preserve">Principals </t>
  </si>
  <si>
    <t>Total Administrative Compensation</t>
  </si>
  <si>
    <t>Per student</t>
  </si>
  <si>
    <t>Total Instructional Compensation</t>
  </si>
  <si>
    <t>Non-Instructional Staff</t>
  </si>
  <si>
    <t>Total Other Compensation</t>
  </si>
  <si>
    <t>Taxes and Benefits Assumptions</t>
  </si>
  <si>
    <t>Base Assumption</t>
  </si>
  <si>
    <t>FICA/Medicare</t>
  </si>
  <si>
    <t>Statutory rate</t>
  </si>
  <si>
    <t>Teachers Retirement Match</t>
  </si>
  <si>
    <t>Per ALSDE guidance</t>
  </si>
  <si>
    <t>State Unemployment</t>
  </si>
  <si>
    <t>Health Insurance</t>
  </si>
  <si>
    <t>Assume .5% annual growth in healthcare costs</t>
  </si>
  <si>
    <t>Total Taxes/Benefits</t>
  </si>
  <si>
    <t>% of Compensation</t>
  </si>
  <si>
    <t>Total Compensation &amp; Benefits Expenses</t>
  </si>
  <si>
    <t>2021-2022</t>
  </si>
  <si>
    <t xml:space="preserve">Alabama Foundation Allowance </t>
  </si>
  <si>
    <t>Grade</t>
  </si>
  <si>
    <t>Total</t>
  </si>
  <si>
    <t>Enrollment</t>
  </si>
  <si>
    <t>Divisor</t>
  </si>
  <si>
    <t>Earned Units</t>
  </si>
  <si>
    <t>Units Yr. 3</t>
  </si>
  <si>
    <t>Teachers</t>
  </si>
  <si>
    <t>Per Unit</t>
  </si>
  <si>
    <t>per unit</t>
  </si>
  <si>
    <t>Classroom Instructional Support</t>
  </si>
  <si>
    <t>Notes</t>
  </si>
  <si>
    <t>Alabama funds units, not students.</t>
  </si>
  <si>
    <t xml:space="preserve">Alabama determines divisors each year.  Higher divisor produces less units.  Lower divisor gives more units. </t>
  </si>
  <si>
    <t>Library Enhancement(158)</t>
  </si>
  <si>
    <t>Professional Development(100)</t>
  </si>
  <si>
    <t>Textbooks(75)</t>
  </si>
  <si>
    <t>per student</t>
  </si>
  <si>
    <t>Total Foundation Program</t>
  </si>
  <si>
    <t>per school plus $32/ADM</t>
  </si>
  <si>
    <t>At Risk</t>
  </si>
  <si>
    <t>Total Other State Funds</t>
  </si>
  <si>
    <t>Total State Funds</t>
  </si>
  <si>
    <t>Federal Funds</t>
  </si>
  <si>
    <t>Title I-A</t>
  </si>
  <si>
    <t>per student (varies by FRL)</t>
  </si>
  <si>
    <t>Title II-B</t>
  </si>
  <si>
    <t>Title IV-A</t>
  </si>
  <si>
    <t>total</t>
  </si>
  <si>
    <t>IDEA B</t>
  </si>
  <si>
    <t>per student (varies by no of IEPs)</t>
  </si>
  <si>
    <t>ARI Reading Specialist</t>
  </si>
  <si>
    <t>per LEA</t>
  </si>
  <si>
    <t xml:space="preserve">Total Federal </t>
  </si>
  <si>
    <t>Total Funding</t>
  </si>
  <si>
    <t>FY27</t>
  </si>
  <si>
    <t>Barnabas School of Leadership</t>
  </si>
  <si>
    <t>Principal</t>
  </si>
  <si>
    <t>Assistant Principal</t>
  </si>
  <si>
    <t>Community Engagement Coordinator</t>
  </si>
  <si>
    <t>Interventionist Teachers (Literacy and Math</t>
  </si>
  <si>
    <t>Enrichment Teachers (PE/Art/Music</t>
  </si>
  <si>
    <t>Gifted/ELL Teachers</t>
  </si>
  <si>
    <t>Classroom Paraprofessionals (Core Subjects)</t>
  </si>
  <si>
    <t>Special Education Paraprofessionals</t>
  </si>
  <si>
    <t>Media/Instructional Technology Specialis</t>
  </si>
  <si>
    <t>Counselor</t>
  </si>
  <si>
    <t>Clerical Assistant</t>
  </si>
  <si>
    <t>Elementary School - Grades</t>
  </si>
  <si>
    <t>NSFA Back Office Support</t>
  </si>
  <si>
    <t>Administrative Staff/Cost</t>
  </si>
  <si>
    <t>Classroom Paraprofessionals (Core Subjects) (3)</t>
  </si>
  <si>
    <t>Special Education Paraprofessionals (2)</t>
  </si>
  <si>
    <t>Technology Support</t>
  </si>
  <si>
    <t>Counselor 1yrs and 2;2yrs 3 -5)</t>
  </si>
  <si>
    <t>Enrichment Teachers (PE/Art/Music (3)</t>
  </si>
  <si>
    <t>Gifted/ELL Teachers (2)</t>
  </si>
  <si>
    <t>Interventionist Teachers (Literacy/Math (2)</t>
  </si>
  <si>
    <t>Media/Instructional Technology Specialist (1)</t>
  </si>
  <si>
    <t>1% increase/year</t>
  </si>
  <si>
    <t>Total Staff</t>
  </si>
  <si>
    <t>Unit Yr. 4</t>
  </si>
  <si>
    <t>Unit Yr. 5</t>
  </si>
  <si>
    <t>Units Yr. 2</t>
  </si>
  <si>
    <t xml:space="preserve">Divisor </t>
  </si>
  <si>
    <t>Unit Yr. 1</t>
  </si>
  <si>
    <t>Assitant Principal</t>
  </si>
  <si>
    <t>Total Units</t>
  </si>
  <si>
    <t>Total Salaries &amp; Benefits</t>
  </si>
  <si>
    <t>Total Classroom Instructional Support</t>
  </si>
  <si>
    <t>Comptuer Hardware/Maintenance</t>
  </si>
  <si>
    <t>Staff Recruiting</t>
  </si>
  <si>
    <t>Student Laptops</t>
  </si>
  <si>
    <t>Staff Laptops/Computers</t>
  </si>
  <si>
    <t xml:space="preserve">Fringe Benefits and Payroll Taxes </t>
  </si>
  <si>
    <t>Other Current Expenses</t>
  </si>
  <si>
    <t>Maint./Repair (included in the lease)</t>
  </si>
  <si>
    <t>Barnabas School of Leadership - Dothan, AL</t>
  </si>
  <si>
    <t>Field Study Trips</t>
  </si>
  <si>
    <t>Classroom Furniture</t>
  </si>
  <si>
    <t xml:space="preserve">PE Equipment </t>
  </si>
  <si>
    <t>Phone/Internet Service</t>
  </si>
  <si>
    <t>Utilities)</t>
  </si>
  <si>
    <t>Rent or Debt Service (leasor agreed to forgo rent til Y3</t>
  </si>
  <si>
    <t>Greater Beulah Baptist Church provides Education  Bldg for BSL</t>
  </si>
  <si>
    <t xml:space="preserve">Greater Beulah Baptist Church provides Education Building cost/rent free until Year 3 </t>
  </si>
  <si>
    <t xml:space="preserve">Barnabas School of Leadership Budget Model Assumptions </t>
  </si>
  <si>
    <t>20 to 27 students per class up to a total of 500 students in Year 5</t>
  </si>
  <si>
    <t>Contingency Fund Balance</t>
  </si>
  <si>
    <t>10% of Total Expenses held in a Contingency Fund</t>
  </si>
  <si>
    <t>GBBC provides Education Building rent-free for the two years</t>
  </si>
  <si>
    <t>increase 1% each year</t>
  </si>
  <si>
    <t>If there are any subsequent reduction revenue due lower projected student enrollment, Barnabas SL will seek additional fundraising</t>
  </si>
  <si>
    <t>NSFA Back Office/Administrative Support/$12,00 per month/$140,00 per year</t>
  </si>
  <si>
    <t xml:space="preserve">intial purchase and subsequent replacement furniture </t>
  </si>
  <si>
    <t>per month</t>
  </si>
  <si>
    <t xml:space="preserve">Teachers </t>
  </si>
  <si>
    <t>Surpluses and Philanthropy are intended to be invested in the aadditonal classroom to facilitate growth</t>
  </si>
  <si>
    <t>Min/Max 66 to 108 per grade as student enrollment increases from 350 to 500 at full enrollment in Year 5</t>
  </si>
  <si>
    <t>Explanations/Assumptions</t>
  </si>
  <si>
    <t>GBBC agrees to defray some of the costs for security, custodian and food services for BSL</t>
  </si>
  <si>
    <t>Assume 1:1 LapTop per staff; additonal LapTop annually as staff increases; 2 replacement LP                 800</t>
  </si>
  <si>
    <t>annual increase in student enrollment plus 5 replacement units year</t>
  </si>
  <si>
    <t>Estimate $500 increase per year</t>
  </si>
  <si>
    <t>Media/Techology</t>
  </si>
  <si>
    <t>Sp. Ed.Teachers</t>
  </si>
  <si>
    <t>Sp. Ed. Teachers (2)</t>
  </si>
  <si>
    <t>Revenues</t>
  </si>
  <si>
    <t>Revenues based upon state and federal allocations</t>
  </si>
  <si>
    <r>
      <rPr>
        <sz val="10"/>
        <color rgb="FF000000"/>
        <rFont val="Calibri"/>
        <family val="2"/>
        <scheme val="minor"/>
      </rPr>
      <t>CSP grant has not been awarded. BSL will apply for the grant in the Fall submission cycle. CSP grant is included in the Budget Mode</t>
    </r>
    <r>
      <rPr>
        <sz val="11"/>
        <color rgb="FF000000"/>
        <rFont val="Calibri"/>
        <family val="2"/>
        <scheme val="minor"/>
      </rPr>
      <t>l</t>
    </r>
  </si>
  <si>
    <t>Greater Beulah Baptist Church has a commercial size kitchen and has applied to the Fed Government to administer the Federal Lunch Program</t>
  </si>
  <si>
    <t>BSL and GBBC, the lessor, plan to add classrooms as student enrollment increases and/or higher grades are added</t>
  </si>
  <si>
    <t>Enrollment is the primary risk/advantage. If enrollment projections are not achieved, BSL will increase class size and have few sections</t>
  </si>
  <si>
    <t>GBBC commits to add one classroom each year to accommodate the increase in student enrollment</t>
  </si>
  <si>
    <t>Greater Beulah Baptist Church, the lessor, provides an existing Education Building and defers rent payments til year 3</t>
  </si>
  <si>
    <t>K</t>
  </si>
  <si>
    <t>Teachers K-5</t>
  </si>
  <si>
    <t>104.0%%</t>
  </si>
  <si>
    <t>Online Instructional  Platforms</t>
  </si>
  <si>
    <t>Contracted Leader in Me; Amplify; enVision Instrutional Programs</t>
  </si>
  <si>
    <t>K-5 ADM (Enrollment)</t>
  </si>
  <si>
    <t>If there is lower enrollment below the projected number of students, BSL invest more heavily in student recruitment within the broader community</t>
  </si>
  <si>
    <t>Other Instructional Costs</t>
  </si>
  <si>
    <t>Lessor will use existing security staff add staff, if needed Year 3-5</t>
  </si>
  <si>
    <t>Lessor will use existing staff add staff, if needed Years 3 to 5</t>
  </si>
  <si>
    <t>Lessor will use existing staff and underwrite Year 1 and 2</t>
  </si>
  <si>
    <t>Institution</t>
  </si>
  <si>
    <t>Company</t>
  </si>
  <si>
    <t>Award Range</t>
  </si>
  <si>
    <t>Federal</t>
  </si>
  <si>
    <t>$1.5M</t>
  </si>
  <si>
    <t>NSFA CSP Grant</t>
  </si>
  <si>
    <t>USDE 21st Century Grant</t>
  </si>
  <si>
    <t>$100-500K</t>
  </si>
  <si>
    <t>USDE Apprenticeships: Closoing the Skills Gap</t>
  </si>
  <si>
    <t>$500- 1.5M</t>
  </si>
  <si>
    <t>USDA Food Services Funding</t>
  </si>
  <si>
    <t>Alabama Power Foundation</t>
  </si>
  <si>
    <t>$25 to 50K</t>
  </si>
  <si>
    <t>Regions Foundation</t>
  </si>
  <si>
    <t>Alabama Power -Birmingham</t>
  </si>
  <si>
    <t>Regions Bank-Selma</t>
  </si>
  <si>
    <t>$10-25K</t>
  </si>
  <si>
    <t>Walton Ffamily Foundation</t>
  </si>
  <si>
    <t>Walmart</t>
  </si>
  <si>
    <t>$100 to 350K</t>
  </si>
  <si>
    <t>USDL Mentoring Opportunities for Youth Initiative</t>
  </si>
  <si>
    <t>Mike &amp; Gillian Goodriich Foundation</t>
  </si>
  <si>
    <t>Birmingham</t>
  </si>
  <si>
    <t>$50K to 1M</t>
  </si>
  <si>
    <t>Education Support Collaborative</t>
  </si>
  <si>
    <t xml:space="preserve">Selma </t>
  </si>
  <si>
    <t>$60 to 250K annually</t>
  </si>
  <si>
    <t>$1 to 2M (4 years)</t>
  </si>
  <si>
    <t>$350K (annually)</t>
  </si>
  <si>
    <t>(5 year)</t>
  </si>
  <si>
    <t>( 4 years)</t>
  </si>
  <si>
    <t>Year</t>
  </si>
  <si>
    <t>BSL will apply for the Grants in the Fall and Winter of 2022/2023</t>
  </si>
  <si>
    <t xml:space="preserve">Food Service Staff </t>
  </si>
  <si>
    <t xml:space="preserve">Security </t>
  </si>
  <si>
    <t xml:space="preserve">Transportation </t>
  </si>
  <si>
    <t>Professional Dev. &amp; Instructional Coaching</t>
  </si>
  <si>
    <t>Revenue Assumptions</t>
  </si>
  <si>
    <t xml:space="preserve">$48/student - Verbal estimate from ALSDE, expenses match </t>
  </si>
  <si>
    <t>Total Compensation, Benefits and Taxes</t>
  </si>
  <si>
    <t>Salaries Y-1(67,263)Y-2(63574)Y-3(63,112)Y-4(83,003)Y-5(80,200)</t>
  </si>
  <si>
    <t>$1.5 mil CSP Grant (will apply for in the Fall 2022- high probalibilty approval for the grant)</t>
  </si>
  <si>
    <t>estimated net of ALSDE match</t>
  </si>
  <si>
    <t>Fringe Benefits Y-1(22483;Y-2(21,449)Y-3(19,798)Y-4(24,934);Y-5(24,067)</t>
  </si>
  <si>
    <t xml:space="preserve">Other Current Expense </t>
  </si>
  <si>
    <t>Teacher/Student Material and Supplies(600)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</si>
</sst>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0.0%"/>
    <numFmt numFmtId="168" formatCode="_(&quot;$&quot;* #,##0_);_(&quot;$&quot;* \(#,##0\);_(&quot;$&quot;* &quot;-&quot;??_);_(@_)"/>
    <numFmt numFmtId="169" formatCode="_(* #,##0.0_);_(* \(#,##0.0\);_(* &quot;-&quot;??_);_(@_)"/>
    <numFmt numFmtId="170" formatCode="0.000"/>
  </numFmts>
  <fonts count="43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2"/>
      <color theme="0"/>
      <name val="Calibri"/>
    </font>
    <font>
      <sz val="12"/>
      <color theme="1"/>
      <name val="Calibri"/>
    </font>
    <font>
      <sz val="12"/>
      <name val="Arial"/>
    </font>
    <font>
      <sz val="11"/>
      <color rgb="FF000000"/>
      <name val="Arial"/>
    </font>
    <font>
      <b/>
      <u/>
      <sz val="11"/>
      <color theme="1"/>
      <name val="Calibri"/>
    </font>
    <font>
      <sz val="11"/>
      <color theme="1"/>
      <name val="Calibri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aj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4"/>
      <color theme="1"/>
      <name val="Arial"/>
      <family val="2"/>
    </font>
    <font>
      <b/>
      <sz val="12"/>
      <color rgb="FF000000"/>
      <name val="Calibri"/>
      <family val="2"/>
    </font>
    <font>
      <b/>
      <sz val="14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DEEAF6"/>
        <bgColor rgb="FFDEEAF6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8" fillId="0" borderId="0" xfId="0" applyFont="1" applyAlignment="1"/>
    <xf numFmtId="0" fontId="8" fillId="0" borderId="0" xfId="0" applyFont="1"/>
    <xf numFmtId="15" fontId="8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/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9" fillId="0" borderId="0" xfId="0" applyFont="1"/>
    <xf numFmtId="0" fontId="11" fillId="0" borderId="0" xfId="0" applyFont="1"/>
    <xf numFmtId="0" fontId="9" fillId="3" borderId="3" xfId="0" applyFont="1" applyFill="1" applyBorder="1"/>
    <xf numFmtId="164" fontId="9" fillId="3" borderId="3" xfId="0" applyNumberFormat="1" applyFont="1" applyFill="1" applyBorder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4" xfId="0" applyFont="1" applyBorder="1"/>
    <xf numFmtId="0" fontId="9" fillId="3" borderId="5" xfId="0" applyFont="1" applyFill="1" applyBorder="1"/>
    <xf numFmtId="164" fontId="9" fillId="3" borderId="5" xfId="0" applyNumberFormat="1" applyFont="1" applyFill="1" applyBorder="1"/>
    <xf numFmtId="0" fontId="8" fillId="3" borderId="3" xfId="0" applyFont="1" applyFill="1" applyBorder="1"/>
    <xf numFmtId="164" fontId="8" fillId="3" borderId="3" xfId="0" applyNumberFormat="1" applyFont="1" applyFill="1" applyBorder="1"/>
    <xf numFmtId="164" fontId="9" fillId="0" borderId="0" xfId="0" applyNumberFormat="1" applyFont="1"/>
    <xf numFmtId="164" fontId="9" fillId="0" borderId="4" xfId="0" applyNumberFormat="1" applyFont="1" applyBorder="1"/>
    <xf numFmtId="43" fontId="9" fillId="0" borderId="0" xfId="0" applyNumberFormat="1" applyFont="1"/>
    <xf numFmtId="164" fontId="9" fillId="0" borderId="0" xfId="0" applyNumberFormat="1" applyFont="1" applyAlignment="1"/>
    <xf numFmtId="3" fontId="11" fillId="0" borderId="0" xfId="0" applyNumberFormat="1" applyFont="1" applyAlignment="1"/>
    <xf numFmtId="164" fontId="8" fillId="0" borderId="0" xfId="0" applyNumberFormat="1" applyFont="1"/>
    <xf numFmtId="41" fontId="9" fillId="0" borderId="0" xfId="0" applyNumberFormat="1" applyFont="1"/>
    <xf numFmtId="41" fontId="9" fillId="0" borderId="0" xfId="0" applyNumberFormat="1" applyFont="1" applyAlignment="1"/>
    <xf numFmtId="41" fontId="9" fillId="0" borderId="4" xfId="0" applyNumberFormat="1" applyFont="1" applyBorder="1"/>
    <xf numFmtId="41" fontId="8" fillId="0" borderId="0" xfId="0" applyNumberFormat="1" applyFont="1"/>
    <xf numFmtId="166" fontId="9" fillId="0" borderId="0" xfId="0" applyNumberFormat="1" applyFont="1"/>
    <xf numFmtId="9" fontId="9" fillId="0" borderId="0" xfId="0" applyNumberFormat="1" applyFont="1"/>
    <xf numFmtId="167" fontId="9" fillId="0" borderId="0" xfId="0" applyNumberFormat="1" applyFont="1"/>
    <xf numFmtId="168" fontId="9" fillId="0" borderId="4" xfId="0" applyNumberFormat="1" applyFont="1" applyBorder="1"/>
    <xf numFmtId="167" fontId="8" fillId="0" borderId="0" xfId="0" applyNumberFormat="1" applyFont="1"/>
    <xf numFmtId="0" fontId="8" fillId="4" borderId="3" xfId="0" applyFont="1" applyFill="1" applyBorder="1"/>
    <xf numFmtId="164" fontId="8" fillId="4" borderId="3" xfId="0" applyNumberFormat="1" applyFont="1" applyFill="1" applyBorder="1"/>
    <xf numFmtId="0" fontId="10" fillId="2" borderId="2" xfId="0" applyFont="1" applyFill="1" applyBorder="1" applyAlignment="1">
      <alignment horizontal="right" wrapText="1"/>
    </xf>
    <xf numFmtId="0" fontId="10" fillId="2" borderId="2" xfId="0" applyFont="1" applyFill="1" applyBorder="1" applyAlignment="1">
      <alignment horizontal="right"/>
    </xf>
    <xf numFmtId="168" fontId="9" fillId="0" borderId="0" xfId="0" applyNumberFormat="1" applyFont="1"/>
    <xf numFmtId="0" fontId="6" fillId="0" borderId="0" xfId="0" applyFont="1"/>
    <xf numFmtId="0" fontId="7" fillId="0" borderId="0" xfId="0" applyFont="1"/>
    <xf numFmtId="0" fontId="6" fillId="4" borderId="3" xfId="0" applyFont="1" applyFill="1" applyBorder="1"/>
    <xf numFmtId="0" fontId="6" fillId="4" borderId="3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/>
    <xf numFmtId="0" fontId="6" fillId="0" borderId="0" xfId="0" applyFont="1" applyAlignment="1">
      <alignment horizontal="left"/>
    </xf>
    <xf numFmtId="0" fontId="6" fillId="0" borderId="1" xfId="0" applyFont="1" applyBorder="1"/>
    <xf numFmtId="165" fontId="7" fillId="0" borderId="0" xfId="0" applyNumberFormat="1" applyFont="1" applyAlignment="1">
      <alignment horizontal="center"/>
    </xf>
    <xf numFmtId="0" fontId="13" fillId="0" borderId="0" xfId="0" applyFont="1"/>
    <xf numFmtId="165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9" fontId="7" fillId="0" borderId="0" xfId="0" applyNumberFormat="1" applyFont="1"/>
    <xf numFmtId="0" fontId="7" fillId="0" borderId="0" xfId="0" applyFont="1" applyAlignment="1">
      <alignment wrapText="1"/>
    </xf>
    <xf numFmtId="170" fontId="9" fillId="0" borderId="0" xfId="0" applyNumberFormat="1" applyFont="1"/>
    <xf numFmtId="170" fontId="8" fillId="0" borderId="0" xfId="0" applyNumberFormat="1" applyFont="1"/>
    <xf numFmtId="0" fontId="7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165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left" vertical="center" wrapText="1"/>
    </xf>
    <xf numFmtId="41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  <xf numFmtId="0" fontId="7" fillId="0" borderId="1" xfId="0" applyFont="1" applyBorder="1"/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0" applyNumberFormat="1" applyFont="1"/>
    <xf numFmtId="41" fontId="7" fillId="0" borderId="4" xfId="0" applyNumberFormat="1" applyFont="1" applyBorder="1" applyAlignment="1">
      <alignment horizontal="center"/>
    </xf>
    <xf numFmtId="41" fontId="6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left" vertical="center"/>
    </xf>
    <xf numFmtId="2" fontId="7" fillId="0" borderId="0" xfId="0" applyNumberFormat="1" applyFont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41" fontId="6" fillId="0" borderId="1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10" fontId="7" fillId="0" borderId="4" xfId="0" applyNumberFormat="1" applyFont="1" applyBorder="1" applyAlignment="1">
      <alignment horizontal="center"/>
    </xf>
    <xf numFmtId="41" fontId="7" fillId="0" borderId="4" xfId="0" applyNumberFormat="1" applyFont="1" applyBorder="1" applyAlignment="1">
      <alignment horizontal="center"/>
    </xf>
    <xf numFmtId="41" fontId="6" fillId="0" borderId="1" xfId="0" applyNumberFormat="1" applyFont="1" applyBorder="1"/>
    <xf numFmtId="41" fontId="6" fillId="0" borderId="1" xfId="0" applyNumberFormat="1" applyFont="1" applyBorder="1" applyAlignment="1"/>
    <xf numFmtId="166" fontId="7" fillId="0" borderId="0" xfId="0" applyNumberFormat="1" applyFont="1"/>
    <xf numFmtId="168" fontId="7" fillId="0" borderId="0" xfId="0" applyNumberFormat="1" applyFont="1"/>
    <xf numFmtId="0" fontId="14" fillId="0" borderId="0" xfId="0" applyFont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3" xfId="0" applyFont="1" applyFill="1" applyBorder="1"/>
    <xf numFmtId="0" fontId="8" fillId="7" borderId="5" xfId="0" applyFont="1" applyFill="1" applyBorder="1"/>
    <xf numFmtId="170" fontId="8" fillId="7" borderId="3" xfId="0" applyNumberFormat="1" applyFont="1" applyFill="1" applyBorder="1"/>
    <xf numFmtId="4" fontId="6" fillId="0" borderId="0" xfId="0" applyNumberFormat="1" applyFont="1"/>
    <xf numFmtId="3" fontId="9" fillId="0" borderId="0" xfId="0" applyNumberFormat="1" applyFont="1"/>
    <xf numFmtId="4" fontId="9" fillId="0" borderId="0" xfId="0" applyNumberFormat="1" applyFont="1"/>
    <xf numFmtId="4" fontId="9" fillId="0" borderId="4" xfId="0" applyNumberFormat="1" applyFont="1" applyBorder="1"/>
    <xf numFmtId="166" fontId="9" fillId="0" borderId="4" xfId="0" applyNumberFormat="1" applyFont="1" applyBorder="1"/>
    <xf numFmtId="166" fontId="6" fillId="0" borderId="0" xfId="0" applyNumberFormat="1" applyFont="1"/>
    <xf numFmtId="164" fontId="6" fillId="0" borderId="0" xfId="0" applyNumberFormat="1" applyFont="1"/>
    <xf numFmtId="0" fontId="15" fillId="0" borderId="0" xfId="0" applyFont="1" applyAlignment="1">
      <alignment wrapText="1"/>
    </xf>
    <xf numFmtId="165" fontId="15" fillId="0" borderId="0" xfId="0" applyNumberFormat="1" applyFont="1" applyAlignment="1">
      <alignment horizontal="center"/>
    </xf>
    <xf numFmtId="165" fontId="15" fillId="0" borderId="3" xfId="0" applyNumberFormat="1" applyFont="1" applyFill="1" applyBorder="1" applyAlignment="1">
      <alignment horizontal="center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4" xfId="0" applyFont="1" applyBorder="1"/>
    <xf numFmtId="0" fontId="21" fillId="0" borderId="0" xfId="0" applyFont="1" applyAlignment="1"/>
    <xf numFmtId="6" fontId="7" fillId="0" borderId="0" xfId="0" applyNumberFormat="1" applyFont="1" applyAlignment="1">
      <alignment horizontal="right"/>
    </xf>
    <xf numFmtId="41" fontId="15" fillId="0" borderId="0" xfId="0" applyNumberFormat="1" applyFont="1" applyAlignment="1">
      <alignment horizontal="left"/>
    </xf>
    <xf numFmtId="41" fontId="23" fillId="0" borderId="0" xfId="0" applyNumberFormat="1" applyFont="1" applyAlignment="1">
      <alignment horizontal="center"/>
    </xf>
    <xf numFmtId="0" fontId="15" fillId="0" borderId="0" xfId="0" applyFont="1"/>
    <xf numFmtId="165" fontId="24" fillId="0" borderId="0" xfId="0" applyNumberFormat="1" applyFont="1" applyAlignment="1">
      <alignment horizontal="center"/>
    </xf>
    <xf numFmtId="0" fontId="20" fillId="0" borderId="0" xfId="0" applyFont="1"/>
    <xf numFmtId="0" fontId="22" fillId="0" borderId="0" xfId="0" applyFont="1" applyAlignment="1"/>
    <xf numFmtId="4" fontId="25" fillId="0" borderId="0" xfId="0" applyNumberFormat="1" applyFont="1"/>
    <xf numFmtId="4" fontId="24" fillId="0" borderId="0" xfId="0" applyNumberFormat="1" applyFont="1" applyAlignment="1"/>
    <xf numFmtId="164" fontId="20" fillId="0" borderId="0" xfId="0" applyNumberFormat="1" applyFont="1"/>
    <xf numFmtId="164" fontId="25" fillId="0" borderId="0" xfId="0" applyNumberFormat="1" applyFont="1"/>
    <xf numFmtId="0" fontId="9" fillId="0" borderId="3" xfId="0" applyFont="1" applyBorder="1"/>
    <xf numFmtId="166" fontId="9" fillId="0" borderId="3" xfId="0" applyNumberFormat="1" applyFont="1" applyBorder="1"/>
    <xf numFmtId="0" fontId="25" fillId="0" borderId="0" xfId="0" applyFont="1"/>
    <xf numFmtId="0" fontId="25" fillId="0" borderId="3" xfId="0" applyFont="1" applyBorder="1"/>
    <xf numFmtId="164" fontId="25" fillId="0" borderId="3" xfId="0" applyNumberFormat="1" applyFont="1" applyBorder="1"/>
    <xf numFmtId="0" fontId="24" fillId="0" borderId="0" xfId="0" applyFont="1" applyAlignment="1"/>
    <xf numFmtId="43" fontId="26" fillId="0" borderId="0" xfId="0" applyNumberFormat="1" applyFont="1" applyAlignment="1"/>
    <xf numFmtId="41" fontId="9" fillId="0" borderId="3" xfId="0" applyNumberFormat="1" applyFont="1" applyBorder="1"/>
    <xf numFmtId="166" fontId="28" fillId="0" borderId="8" xfId="0" applyNumberFormat="1" applyFont="1" applyBorder="1"/>
    <xf numFmtId="166" fontId="3" fillId="0" borderId="8" xfId="0" applyNumberFormat="1" applyFont="1" applyBorder="1"/>
    <xf numFmtId="0" fontId="29" fillId="0" borderId="0" xfId="0" applyFont="1"/>
    <xf numFmtId="0" fontId="30" fillId="2" borderId="2" xfId="0" applyFont="1" applyFill="1" applyBorder="1" applyAlignment="1">
      <alignment horizontal="right"/>
    </xf>
    <xf numFmtId="0" fontId="31" fillId="0" borderId="0" xfId="0" applyFont="1" applyAlignment="1"/>
    <xf numFmtId="0" fontId="32" fillId="0" borderId="0" xfId="0" applyFont="1"/>
    <xf numFmtId="6" fontId="9" fillId="0" borderId="0" xfId="0" applyNumberFormat="1" applyFont="1"/>
    <xf numFmtId="0" fontId="33" fillId="0" borderId="0" xfId="0" applyFont="1"/>
    <xf numFmtId="0" fontId="2" fillId="0" borderId="0" xfId="0" applyFont="1" applyAlignment="1"/>
    <xf numFmtId="0" fontId="20" fillId="3" borderId="3" xfId="0" applyFont="1" applyFill="1" applyBorder="1"/>
    <xf numFmtId="6" fontId="2" fillId="0" borderId="0" xfId="0" applyNumberFormat="1" applyFont="1" applyAlignment="1"/>
    <xf numFmtId="164" fontId="20" fillId="3" borderId="3" xfId="0" applyNumberFormat="1" applyFont="1" applyFill="1" applyBorder="1"/>
    <xf numFmtId="0" fontId="15" fillId="3" borderId="3" xfId="0" applyFont="1" applyFill="1" applyBorder="1"/>
    <xf numFmtId="0" fontId="30" fillId="2" borderId="2" xfId="0" applyFont="1" applyFill="1" applyBorder="1" applyAlignment="1">
      <alignment horizontal="center"/>
    </xf>
    <xf numFmtId="0" fontId="34" fillId="0" borderId="0" xfId="0" applyFont="1"/>
    <xf numFmtId="0" fontId="35" fillId="0" borderId="0" xfId="0" applyFont="1" applyAlignment="1"/>
    <xf numFmtId="0" fontId="1" fillId="0" borderId="0" xfId="0" applyFont="1" applyAlignment="1"/>
    <xf numFmtId="0" fontId="36" fillId="0" borderId="0" xfId="0" applyFont="1"/>
    <xf numFmtId="0" fontId="35" fillId="0" borderId="0" xfId="0" applyFont="1" applyAlignment="1">
      <alignment shrinkToFit="1"/>
    </xf>
    <xf numFmtId="0" fontId="35" fillId="0" borderId="0" xfId="0" applyFont="1" applyAlignment="1">
      <alignment wrapText="1"/>
    </xf>
    <xf numFmtId="0" fontId="34" fillId="0" borderId="0" xfId="0" applyFont="1" applyAlignment="1"/>
    <xf numFmtId="0" fontId="19" fillId="7" borderId="5" xfId="0" applyFont="1" applyFill="1" applyBorder="1" applyAlignment="1">
      <alignment horizontal="center"/>
    </xf>
    <xf numFmtId="0" fontId="18" fillId="3" borderId="3" xfId="0" applyFont="1" applyFill="1" applyBorder="1"/>
    <xf numFmtId="164" fontId="18" fillId="3" borderId="3" xfId="0" applyNumberFormat="1" applyFont="1" applyFill="1" applyBorder="1"/>
    <xf numFmtId="0" fontId="37" fillId="0" borderId="0" xfId="0" applyFont="1"/>
    <xf numFmtId="0" fontId="18" fillId="0" borderId="4" xfId="0" applyFont="1" applyBorder="1"/>
    <xf numFmtId="0" fontId="19" fillId="7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2" fontId="19" fillId="0" borderId="4" xfId="0" applyNumberFormat="1" applyFont="1" applyBorder="1" applyAlignment="1">
      <alignment horizontal="center" vertical="center" wrapText="1"/>
    </xf>
    <xf numFmtId="41" fontId="38" fillId="0" borderId="0" xfId="0" applyNumberFormat="1" applyFont="1" applyAlignment="1"/>
    <xf numFmtId="0" fontId="39" fillId="0" borderId="0" xfId="0" applyFont="1" applyAlignment="1"/>
    <xf numFmtId="0" fontId="41" fillId="0" borderId="0" xfId="0" applyFont="1" applyAlignment="1"/>
    <xf numFmtId="0" fontId="42" fillId="0" borderId="0" xfId="0" applyFont="1" applyAlignment="1"/>
    <xf numFmtId="0" fontId="25" fillId="0" borderId="4" xfId="0" applyFont="1" applyBorder="1"/>
    <xf numFmtId="0" fontId="40" fillId="0" borderId="0" xfId="0" applyFont="1"/>
    <xf numFmtId="0" fontId="6" fillId="5" borderId="6" xfId="0" applyFont="1" applyFill="1" applyBorder="1" applyAlignment="1">
      <alignment horizontal="center" vertical="center"/>
    </xf>
    <xf numFmtId="0" fontId="1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n-US" sz="1400" b="1" i="0">
                <a:solidFill>
                  <a:srgbClr val="757575"/>
                </a:solidFill>
                <a:latin typeface="+mn-lt"/>
              </a:rPr>
              <a:t>Barnab</a:t>
            </a:r>
            <a:r>
              <a:rPr lang="en-US" sz="1400" b="1" i="0" baseline="0">
                <a:solidFill>
                  <a:srgbClr val="757575"/>
                </a:solidFill>
                <a:latin typeface="+mn-lt"/>
              </a:rPr>
              <a:t>as School of Leadership</a:t>
            </a:r>
            <a:r>
              <a:rPr lang="en-US" sz="1400" b="1" i="0">
                <a:solidFill>
                  <a:srgbClr val="757575"/>
                </a:solidFill>
                <a:latin typeface="+mn-lt"/>
              </a:rPr>
              <a:t> 
Cumulative Cash Balance Years 1-5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Estimated Cash Balance </c:v>
          </c:tx>
          <c:spPr>
            <a:ln w="38100" cmpd="sng">
              <a:solidFill>
                <a:schemeClr val="accent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'BSL Budget'!$D$80:$H$80</c:f>
              <c:strCache>
                <c:ptCount val="5"/>
                <c:pt idx="0">
                  <c:v>FY23</c:v>
                </c:pt>
                <c:pt idx="1">
                  <c:v>FY24</c:v>
                </c:pt>
                <c:pt idx="2">
                  <c:v>FY25</c:v>
                </c:pt>
                <c:pt idx="3">
                  <c:v>FY26</c:v>
                </c:pt>
                <c:pt idx="4">
                  <c:v>FY27</c:v>
                </c:pt>
              </c:strCache>
            </c:strRef>
          </c:cat>
          <c:val>
            <c:numRef>
              <c:f>'BSL Budget'!$D$81:$H$81</c:f>
              <c:numCache>
                <c:formatCode>_("$"* #,##0_);_("$"* \(#,##0\);_("$"* "-"??_);_(@_)</c:formatCode>
                <c:ptCount val="5"/>
                <c:pt idx="0">
                  <c:v>8395</c:v>
                </c:pt>
                <c:pt idx="1">
                  <c:v>112246.58840125008</c:v>
                </c:pt>
                <c:pt idx="2">
                  <c:v>534689.46227874979</c:v>
                </c:pt>
                <c:pt idx="3">
                  <c:v>1080788.730024362</c:v>
                </c:pt>
                <c:pt idx="4">
                  <c:v>1574534.4327346329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E-4645-B6E3-9E3CF29FE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402826"/>
        <c:axId val="76657815"/>
      </c:lineChart>
      <c:catAx>
        <c:axId val="1014028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6657815"/>
        <c:crosses val="autoZero"/>
        <c:auto val="1"/>
        <c:lblAlgn val="ctr"/>
        <c:lblOffset val="100"/>
        <c:noMultiLvlLbl val="1"/>
      </c:catAx>
      <c:valAx>
        <c:axId val="766578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140282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2438400</xdr:colOff>
      <xdr:row>84</xdr:row>
      <xdr:rowOff>114300</xdr:rowOff>
    </xdr:from>
    <xdr:ext cx="8248650" cy="3867150"/>
    <xdr:graphicFrame macro="">
      <xdr:nvGraphicFramePr>
        <xdr:cNvPr id="977175704" name="Chart 1">
          <a:extLst>
            <a:ext uri="{FF2B5EF4-FFF2-40B4-BE49-F238E27FC236}">
              <a16:creationId xmlns:a16="http://schemas.microsoft.com/office/drawing/2014/main" id="{00000000-0008-0000-0100-000098843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990"/>
  <sheetViews>
    <sheetView zoomScale="188" zoomScaleNormal="188" workbookViewId="0">
      <selection activeCell="D2" sqref="D2"/>
    </sheetView>
  </sheetViews>
  <sheetFormatPr defaultColWidth="11.33203125" defaultRowHeight="15" customHeight="1" x14ac:dyDescent="0.2"/>
  <cols>
    <col min="1" max="2" width="8.6640625" customWidth="1"/>
    <col min="3" max="3" width="37.44140625" customWidth="1"/>
    <col min="4" max="4" width="15.6640625" customWidth="1"/>
    <col min="5" max="5" width="12.6640625" customWidth="1"/>
    <col min="6" max="6" width="12.44140625" customWidth="1"/>
    <col min="7" max="26" width="8.6640625" customWidth="1"/>
  </cols>
  <sheetData>
    <row r="1" spans="1:5" ht="15.75" customHeight="1" x14ac:dyDescent="0.25">
      <c r="A1" s="157" t="s">
        <v>209</v>
      </c>
      <c r="B1" s="156"/>
      <c r="C1" s="156"/>
    </row>
    <row r="2" spans="1:5" ht="15.75" customHeight="1" x14ac:dyDescent="0.2"/>
    <row r="3" spans="1:5" ht="15.75" customHeight="1" x14ac:dyDescent="0.2"/>
    <row r="4" spans="1:5" ht="15.75" customHeight="1" x14ac:dyDescent="0.25">
      <c r="A4" s="1" t="s">
        <v>0</v>
      </c>
    </row>
    <row r="5" spans="1:5" ht="15.75" customHeight="1" x14ac:dyDescent="0.2">
      <c r="A5" s="166" t="s">
        <v>210</v>
      </c>
      <c r="B5" s="167"/>
      <c r="C5" s="170"/>
      <c r="D5" s="167"/>
      <c r="E5" s="139"/>
    </row>
    <row r="6" spans="1:5" ht="15.75" customHeight="1" x14ac:dyDescent="0.2">
      <c r="A6" s="166" t="s">
        <v>221</v>
      </c>
      <c r="B6" s="167"/>
      <c r="C6" s="171"/>
      <c r="D6" s="167"/>
    </row>
    <row r="7" spans="1:5" ht="15.75" customHeight="1" x14ac:dyDescent="0.25">
      <c r="A7" s="2"/>
    </row>
    <row r="8" spans="1:5" ht="15.75" customHeight="1" x14ac:dyDescent="0.25">
      <c r="A8" s="176" t="s">
        <v>230</v>
      </c>
    </row>
    <row r="9" spans="1:5" ht="15.75" customHeight="1" x14ac:dyDescent="0.25">
      <c r="A9" s="166" t="s">
        <v>231</v>
      </c>
      <c r="B9" s="167"/>
      <c r="C9" s="167"/>
      <c r="D9" s="168"/>
      <c r="E9" s="168"/>
    </row>
    <row r="10" spans="1:5" ht="15.75" customHeight="1" x14ac:dyDescent="0.25">
      <c r="A10" s="166" t="s">
        <v>1</v>
      </c>
      <c r="B10" s="167"/>
      <c r="C10" s="167"/>
      <c r="D10" s="168"/>
      <c r="E10" s="168"/>
    </row>
    <row r="11" spans="1:5" ht="15.75" customHeight="1" x14ac:dyDescent="0.25">
      <c r="A11" s="169" t="s">
        <v>232</v>
      </c>
      <c r="B11" s="168"/>
      <c r="C11" s="168"/>
      <c r="D11" s="168"/>
      <c r="E11" s="168"/>
    </row>
    <row r="12" spans="1:5" ht="15.75" customHeight="1" x14ac:dyDescent="0.25">
      <c r="A12" s="2"/>
    </row>
    <row r="13" spans="1:5" ht="15.75" customHeight="1" x14ac:dyDescent="0.25">
      <c r="A13" s="1" t="s">
        <v>2</v>
      </c>
    </row>
    <row r="14" spans="1:5" ht="15.75" customHeight="1" x14ac:dyDescent="0.2">
      <c r="A14" s="166" t="s">
        <v>3</v>
      </c>
      <c r="B14" s="167" t="s">
        <v>214</v>
      </c>
      <c r="C14" s="167"/>
      <c r="D14" s="167"/>
      <c r="E14" s="167"/>
    </row>
    <row r="15" spans="1:5" ht="15.75" customHeight="1" x14ac:dyDescent="0.2">
      <c r="A15" s="166" t="s">
        <v>4</v>
      </c>
      <c r="B15" s="167"/>
      <c r="C15" s="167"/>
      <c r="D15" s="167"/>
      <c r="E15" s="167"/>
    </row>
    <row r="16" spans="1:5" ht="15.75" customHeight="1" x14ac:dyDescent="0.2">
      <c r="A16" s="166" t="s">
        <v>208</v>
      </c>
      <c r="B16" s="167"/>
      <c r="C16" s="167"/>
      <c r="D16" s="167"/>
      <c r="E16" s="167"/>
    </row>
    <row r="17" spans="1:6" ht="15.75" customHeight="1" x14ac:dyDescent="0.2">
      <c r="A17" s="166" t="s">
        <v>233</v>
      </c>
      <c r="B17" s="167"/>
      <c r="C17" s="167"/>
      <c r="D17" s="167"/>
      <c r="E17" s="167"/>
    </row>
    <row r="18" spans="1:6" ht="15.75" customHeight="1" x14ac:dyDescent="0.25">
      <c r="A18" s="154"/>
    </row>
    <row r="19" spans="1:6" ht="15.75" customHeight="1" x14ac:dyDescent="0.25">
      <c r="A19" s="1" t="s">
        <v>5</v>
      </c>
    </row>
    <row r="20" spans="1:6" ht="15.75" customHeight="1" x14ac:dyDescent="0.2">
      <c r="A20" s="166" t="s">
        <v>235</v>
      </c>
      <c r="B20" s="167"/>
      <c r="C20" s="167"/>
      <c r="D20" s="167"/>
      <c r="E20" s="167"/>
      <c r="F20" s="167"/>
    </row>
    <row r="21" spans="1:6" ht="15.75" customHeight="1" x14ac:dyDescent="0.2">
      <c r="A21" s="166" t="s">
        <v>215</v>
      </c>
      <c r="B21" s="167"/>
      <c r="C21" s="167"/>
      <c r="D21" s="167"/>
      <c r="E21" s="167"/>
      <c r="F21" s="167"/>
    </row>
    <row r="22" spans="1:6" ht="15.75" customHeight="1" x14ac:dyDescent="0.2">
      <c r="A22" s="166" t="s">
        <v>244</v>
      </c>
      <c r="B22" s="167"/>
      <c r="C22" s="167"/>
      <c r="D22" s="167"/>
      <c r="E22" s="167"/>
      <c r="F22" s="167"/>
    </row>
    <row r="23" spans="1:6" ht="15.75" customHeight="1" x14ac:dyDescent="0.2">
      <c r="A23" s="166"/>
      <c r="B23" s="167"/>
      <c r="C23" s="167"/>
      <c r="D23" s="167"/>
      <c r="E23" s="167"/>
      <c r="F23" s="167"/>
    </row>
    <row r="24" spans="1:6" ht="15.75" customHeight="1" x14ac:dyDescent="0.25">
      <c r="A24" s="1" t="s">
        <v>6</v>
      </c>
    </row>
    <row r="25" spans="1:6" ht="15.75" customHeight="1" x14ac:dyDescent="0.2">
      <c r="A25" s="166" t="s">
        <v>237</v>
      </c>
      <c r="B25" s="167"/>
      <c r="C25" s="167"/>
      <c r="D25" s="167"/>
    </row>
    <row r="26" spans="1:6" ht="15.75" customHeight="1" x14ac:dyDescent="0.2">
      <c r="A26" s="172" t="s">
        <v>236</v>
      </c>
      <c r="B26" s="167"/>
      <c r="C26" s="167"/>
      <c r="D26" s="167"/>
    </row>
    <row r="27" spans="1:6" ht="15.75" customHeight="1" x14ac:dyDescent="0.2">
      <c r="A27" s="172" t="s">
        <v>234</v>
      </c>
      <c r="B27" s="167"/>
      <c r="C27" s="167"/>
      <c r="D27" s="167"/>
    </row>
    <row r="28" spans="1:6" ht="15.75" customHeight="1" x14ac:dyDescent="0.2">
      <c r="A28" s="167" t="s">
        <v>223</v>
      </c>
      <c r="B28" s="167"/>
      <c r="C28" s="167"/>
      <c r="D28" s="167"/>
    </row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75"/>
  <sheetViews>
    <sheetView topLeftCell="A50" zoomScale="177" workbookViewId="0">
      <selection activeCell="A50" sqref="A1:XFD1048576"/>
    </sheetView>
  </sheetViews>
  <sheetFormatPr defaultColWidth="11.33203125" defaultRowHeight="15" customHeight="1" x14ac:dyDescent="0.2"/>
  <cols>
    <col min="1" max="1" width="2.6640625" customWidth="1"/>
    <col min="2" max="2" width="38.88671875" customWidth="1"/>
    <col min="3" max="3" width="13.44140625" hidden="1" customWidth="1"/>
    <col min="4" max="4" width="13.33203125" customWidth="1"/>
    <col min="5" max="8" width="13.109375" customWidth="1"/>
    <col min="9" max="9" width="6.6640625" customWidth="1"/>
    <col min="10" max="10" width="57" customWidth="1"/>
    <col min="11" max="11" width="10.33203125" customWidth="1"/>
    <col min="12" max="12" width="8.6640625" customWidth="1"/>
    <col min="13" max="13" width="14" customWidth="1"/>
    <col min="14" max="18" width="8.6640625" customWidth="1"/>
    <col min="19" max="19" width="11.6640625" customWidth="1"/>
    <col min="20" max="26" width="8.6640625" customWidth="1"/>
  </cols>
  <sheetData>
    <row r="1" spans="1:26" ht="15.75" customHeight="1" x14ac:dyDescent="0.25">
      <c r="A1" s="3" t="s">
        <v>200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26" ht="15.75" customHeight="1" x14ac:dyDescent="0.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26" ht="15.75" customHeight="1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</row>
    <row r="4" spans="1:26" ht="15.75" customHeight="1" x14ac:dyDescent="0.25">
      <c r="A4" s="6"/>
      <c r="B4" s="6"/>
      <c r="C4" s="7" t="s">
        <v>8</v>
      </c>
      <c r="D4" s="8" t="s">
        <v>9</v>
      </c>
      <c r="E4" s="8" t="s">
        <v>10</v>
      </c>
      <c r="F4" s="7" t="s">
        <v>11</v>
      </c>
      <c r="G4" s="7" t="s">
        <v>12</v>
      </c>
      <c r="H4" s="7" t="s">
        <v>13</v>
      </c>
      <c r="I4" s="6"/>
      <c r="J4" s="6"/>
      <c r="K4" s="9"/>
    </row>
    <row r="5" spans="1:26" ht="15.75" customHeight="1" x14ac:dyDescent="0.25">
      <c r="A5" s="10"/>
      <c r="B5" s="165" t="s">
        <v>124</v>
      </c>
      <c r="C5" s="11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158</v>
      </c>
      <c r="I5" s="10"/>
      <c r="J5" s="165" t="s">
        <v>222</v>
      </c>
      <c r="K5" s="10"/>
    </row>
    <row r="6" spans="1:26" ht="15.75" customHeight="1" x14ac:dyDescent="0.25">
      <c r="B6" s="16" t="s">
        <v>238</v>
      </c>
      <c r="D6" s="13">
        <v>40</v>
      </c>
      <c r="E6" s="13">
        <v>45</v>
      </c>
      <c r="F6" s="13">
        <v>50</v>
      </c>
      <c r="G6" s="13">
        <v>55</v>
      </c>
      <c r="H6" s="13">
        <v>60</v>
      </c>
      <c r="J6" s="161" t="s">
        <v>19</v>
      </c>
      <c r="K6" s="15"/>
    </row>
    <row r="7" spans="1:26" ht="15.75" customHeight="1" x14ac:dyDescent="0.25">
      <c r="B7" s="16">
        <v>1</v>
      </c>
      <c r="D7" s="13">
        <v>58</v>
      </c>
      <c r="E7" s="13">
        <v>62</v>
      </c>
      <c r="F7" s="13">
        <v>69</v>
      </c>
      <c r="G7" s="13">
        <v>75</v>
      </c>
      <c r="H7" s="13">
        <v>80</v>
      </c>
      <c r="J7" s="14" t="s">
        <v>19</v>
      </c>
      <c r="K7" s="15"/>
    </row>
    <row r="8" spans="1:26" ht="15.75" customHeight="1" x14ac:dyDescent="0.25">
      <c r="B8" s="16">
        <v>2</v>
      </c>
      <c r="D8" s="13">
        <v>58</v>
      </c>
      <c r="E8" s="13">
        <v>62</v>
      </c>
      <c r="F8" s="13">
        <v>69</v>
      </c>
      <c r="G8" s="13">
        <v>75</v>
      </c>
      <c r="H8" s="13">
        <v>80</v>
      </c>
      <c r="J8" s="14" t="s">
        <v>19</v>
      </c>
      <c r="K8" s="15"/>
    </row>
    <row r="9" spans="1:26" ht="15.75" customHeight="1" x14ac:dyDescent="0.25">
      <c r="B9" s="17">
        <v>3</v>
      </c>
      <c r="D9" s="13">
        <v>58</v>
      </c>
      <c r="E9" s="13">
        <v>62</v>
      </c>
      <c r="F9" s="13">
        <v>69</v>
      </c>
      <c r="G9" s="13">
        <v>75</v>
      </c>
      <c r="H9" s="13">
        <v>80</v>
      </c>
      <c r="J9" s="14" t="s">
        <v>19</v>
      </c>
      <c r="K9" s="15"/>
    </row>
    <row r="10" spans="1:26" ht="15.75" customHeight="1" x14ac:dyDescent="0.25">
      <c r="B10" s="17">
        <v>4</v>
      </c>
      <c r="D10" s="13">
        <v>68</v>
      </c>
      <c r="E10" s="13">
        <v>77</v>
      </c>
      <c r="F10" s="13">
        <v>84</v>
      </c>
      <c r="G10" s="13">
        <v>97</v>
      </c>
      <c r="H10" s="13">
        <v>100</v>
      </c>
      <c r="J10" s="14"/>
      <c r="K10" s="15"/>
    </row>
    <row r="11" spans="1:26" ht="15.75" customHeight="1" x14ac:dyDescent="0.25">
      <c r="B11" s="17">
        <v>5</v>
      </c>
      <c r="D11" s="13">
        <v>68</v>
      </c>
      <c r="E11" s="13">
        <v>77</v>
      </c>
      <c r="F11" s="13">
        <v>84</v>
      </c>
      <c r="G11" s="13">
        <v>98</v>
      </c>
      <c r="H11" s="13">
        <v>100</v>
      </c>
      <c r="J11" s="14" t="s">
        <v>19</v>
      </c>
      <c r="K11" s="15"/>
    </row>
    <row r="12" spans="1:26" ht="15.75" customHeight="1" x14ac:dyDescent="0.25">
      <c r="A12" s="4"/>
      <c r="B12" s="4" t="s">
        <v>20</v>
      </c>
      <c r="C12" s="4"/>
      <c r="D12" s="4">
        <f>SUM(D6:D11)</f>
        <v>350</v>
      </c>
      <c r="E12" s="4">
        <f>SUM(E6:E11)</f>
        <v>385</v>
      </c>
      <c r="F12" s="4">
        <f>SUM(F6:F11)</f>
        <v>425</v>
      </c>
      <c r="G12" s="4">
        <f>SUM(G6:G11)</f>
        <v>475</v>
      </c>
      <c r="H12" s="4">
        <f>SUM(H6:H11)</f>
        <v>500</v>
      </c>
      <c r="I12" s="4"/>
      <c r="J12" s="21"/>
      <c r="K12" s="2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5">
      <c r="A13" s="4" t="s">
        <v>21</v>
      </c>
      <c r="J13" s="14"/>
      <c r="K13" s="15"/>
    </row>
    <row r="14" spans="1:26" ht="15.75" customHeight="1" x14ac:dyDescent="0.25">
      <c r="B14" s="13" t="s">
        <v>23</v>
      </c>
      <c r="D14" s="23">
        <f>'Revenue Assumptions'!D37</f>
        <v>2520839.7999999998</v>
      </c>
      <c r="E14" s="23">
        <f>'Revenue Assumptions'!E37</f>
        <v>2709179</v>
      </c>
      <c r="F14" s="23">
        <f>'Revenue Assumptions'!F37</f>
        <v>2956546.4</v>
      </c>
      <c r="G14" s="23">
        <f>'Revenue Assumptions'!G37</f>
        <v>3102478.9</v>
      </c>
      <c r="H14" s="23">
        <f>'Revenue Assumptions'!H37</f>
        <v>3142649.5</v>
      </c>
      <c r="J14" s="14" t="s">
        <v>22</v>
      </c>
      <c r="K14" s="15"/>
    </row>
    <row r="15" spans="1:26" ht="15.75" customHeight="1" x14ac:dyDescent="0.25">
      <c r="B15" s="13" t="s">
        <v>24</v>
      </c>
      <c r="D15" s="23">
        <f>'Revenue Assumptions'!D45</f>
        <v>171449.5</v>
      </c>
      <c r="E15" s="23">
        <f>'Revenue Assumptions'!E45</f>
        <v>177464.95500000002</v>
      </c>
      <c r="F15" s="23">
        <f>'Revenue Assumptions'!F45</f>
        <v>180420.91500000001</v>
      </c>
      <c r="G15" s="23">
        <f>'Revenue Assumptions'!G45</f>
        <v>184115.86499999999</v>
      </c>
      <c r="H15" s="23">
        <f>'Revenue Assumptions'!H45</f>
        <v>185963.34</v>
      </c>
      <c r="J15" s="14" t="s">
        <v>22</v>
      </c>
      <c r="K15" s="15"/>
    </row>
    <row r="16" spans="1:26" ht="15.75" customHeight="1" x14ac:dyDescent="0.25">
      <c r="B16" s="13" t="s">
        <v>25</v>
      </c>
      <c r="D16" s="23">
        <v>16800</v>
      </c>
      <c r="E16" s="23">
        <v>18480</v>
      </c>
      <c r="F16" s="23">
        <v>20400</v>
      </c>
      <c r="G16" s="23">
        <v>22800</v>
      </c>
      <c r="H16" s="23">
        <v>24000</v>
      </c>
      <c r="J16" s="161" t="s">
        <v>287</v>
      </c>
      <c r="K16" s="15"/>
    </row>
    <row r="17" spans="1:26" ht="15.75" customHeight="1" x14ac:dyDescent="0.25">
      <c r="B17" s="13" t="s">
        <v>26</v>
      </c>
      <c r="D17" s="23"/>
      <c r="E17" s="23"/>
      <c r="F17" s="23"/>
      <c r="G17" s="23"/>
      <c r="H17" s="23"/>
      <c r="J17" s="14" t="s">
        <v>27</v>
      </c>
      <c r="K17" s="15"/>
    </row>
    <row r="18" spans="1:26" ht="15.75" customHeight="1" x14ac:dyDescent="0.25">
      <c r="A18" s="18"/>
      <c r="B18" s="18" t="s">
        <v>28</v>
      </c>
      <c r="C18" s="18"/>
      <c r="D18" s="24">
        <f>'Revenue Assumptions'!D56</f>
        <v>523450</v>
      </c>
      <c r="E18" s="24">
        <f>'Revenue Assumptions'!E56</f>
        <v>586290.9</v>
      </c>
      <c r="F18" s="24">
        <f>'Revenue Assumptions'!F56</f>
        <v>646144.5</v>
      </c>
      <c r="G18" s="24">
        <f>'Revenue Assumptions'!G56</f>
        <v>720961.5</v>
      </c>
      <c r="H18" s="24">
        <f>'Revenue Assumptions'!H56</f>
        <v>758370</v>
      </c>
      <c r="I18" s="18"/>
      <c r="J18" s="19" t="s">
        <v>22</v>
      </c>
      <c r="K18" s="20"/>
    </row>
    <row r="19" spans="1:26" ht="15.75" customHeight="1" x14ac:dyDescent="0.25">
      <c r="B19" s="13" t="s">
        <v>29</v>
      </c>
      <c r="D19" s="143">
        <f>SUM(D14:D18)</f>
        <v>3232539.3</v>
      </c>
      <c r="E19" s="143">
        <f>SUM(E14:E18)</f>
        <v>3491414.855</v>
      </c>
      <c r="F19" s="143">
        <f>SUM(F14:F18)</f>
        <v>3803511.8149999999</v>
      </c>
      <c r="G19" s="143">
        <f>SUM(G14:G18)</f>
        <v>4030356.2649999997</v>
      </c>
      <c r="H19" s="143">
        <f>SUM(H14:H18)</f>
        <v>4110982.84</v>
      </c>
      <c r="J19" s="14"/>
      <c r="K19" s="15"/>
      <c r="M19" s="25"/>
    </row>
    <row r="20" spans="1:26" ht="15.75" customHeight="1" x14ac:dyDescent="0.25">
      <c r="B20" s="13" t="s">
        <v>30</v>
      </c>
      <c r="C20" s="26">
        <v>591125</v>
      </c>
      <c r="D20" s="26">
        <v>550000</v>
      </c>
      <c r="E20" s="26">
        <v>237500</v>
      </c>
      <c r="F20" s="27">
        <v>237500</v>
      </c>
      <c r="G20" s="23">
        <v>237500</v>
      </c>
      <c r="H20" s="23">
        <v>237500</v>
      </c>
      <c r="J20" s="14" t="s">
        <v>290</v>
      </c>
      <c r="K20" s="15"/>
    </row>
    <row r="21" spans="1:26" ht="15.75" customHeight="1" x14ac:dyDescent="0.25">
      <c r="A21" s="4"/>
      <c r="B21" s="4" t="s">
        <v>31</v>
      </c>
      <c r="C21" s="28" t="e">
        <f>#REF!+C19</f>
        <v>#REF!</v>
      </c>
      <c r="D21" s="28">
        <f>SUM(D19:D20)</f>
        <v>3782539.3</v>
      </c>
      <c r="E21" s="28">
        <f>SUM(E19:E20)</f>
        <v>3728914.855</v>
      </c>
      <c r="F21" s="28">
        <f>SUM(F19:F20)</f>
        <v>4041011.8149999999</v>
      </c>
      <c r="G21" s="28">
        <f>SUM(G19:G20)</f>
        <v>4267856.2649999997</v>
      </c>
      <c r="H21" s="28">
        <f>SUM(H19:H20)</f>
        <v>4348482.84</v>
      </c>
      <c r="I21" s="4"/>
      <c r="J21" s="21"/>
      <c r="K21" s="2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28"/>
      <c r="D22" s="28"/>
      <c r="E22" s="28"/>
      <c r="F22" s="28"/>
      <c r="G22" s="28"/>
      <c r="H22" s="28"/>
      <c r="I22" s="4"/>
      <c r="J22" s="21"/>
      <c r="K22" s="2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 t="s">
        <v>32</v>
      </c>
      <c r="J23" s="14"/>
      <c r="K23" s="15"/>
    </row>
    <row r="24" spans="1:26" ht="15.75" customHeight="1" x14ac:dyDescent="0.25">
      <c r="A24" s="4" t="s">
        <v>33</v>
      </c>
      <c r="C24" s="29"/>
      <c r="J24" s="14"/>
      <c r="K24" s="15"/>
    </row>
    <row r="25" spans="1:26" ht="15.75" customHeight="1" x14ac:dyDescent="0.25">
      <c r="B25" s="13" t="s">
        <v>34</v>
      </c>
      <c r="C25" s="30">
        <v>115000</v>
      </c>
      <c r="D25" s="29">
        <v>1789200</v>
      </c>
      <c r="E25" s="29">
        <v>1907324</v>
      </c>
      <c r="F25" s="29">
        <v>2070081</v>
      </c>
      <c r="G25" s="29">
        <v>2182981</v>
      </c>
      <c r="H25" s="29">
        <v>2205526</v>
      </c>
      <c r="J25" s="14" t="s">
        <v>35</v>
      </c>
      <c r="K25" s="15"/>
    </row>
    <row r="26" spans="1:26" ht="15.75" customHeight="1" x14ac:dyDescent="0.25">
      <c r="A26" s="18"/>
      <c r="B26" s="18" t="s">
        <v>197</v>
      </c>
      <c r="C26" s="31">
        <f>'Staffing &amp; Enrollment'!D94</f>
        <v>39998</v>
      </c>
      <c r="D26" s="31">
        <v>620544</v>
      </c>
      <c r="E26" s="31">
        <v>643455</v>
      </c>
      <c r="F26" s="31">
        <v>649383</v>
      </c>
      <c r="G26" s="31">
        <v>655755</v>
      </c>
      <c r="H26" s="31">
        <v>661841</v>
      </c>
      <c r="I26" s="18"/>
      <c r="J26" s="19" t="s">
        <v>35</v>
      </c>
      <c r="K26" s="20"/>
    </row>
    <row r="27" spans="1:26" ht="15.75" customHeight="1" x14ac:dyDescent="0.25">
      <c r="A27" s="144"/>
      <c r="B27" s="144" t="s">
        <v>198</v>
      </c>
      <c r="C27" s="151"/>
      <c r="D27" s="151">
        <v>75685</v>
      </c>
      <c r="E27" s="151">
        <v>120000</v>
      </c>
      <c r="F27" s="151">
        <v>195000</v>
      </c>
      <c r="G27" s="151">
        <v>230000</v>
      </c>
      <c r="H27" s="151">
        <v>280000</v>
      </c>
      <c r="I27" s="144"/>
      <c r="J27" s="14"/>
      <c r="K27" s="15"/>
    </row>
    <row r="28" spans="1:26" ht="15.75" customHeight="1" x14ac:dyDescent="0.25">
      <c r="A28" s="4"/>
      <c r="B28" s="4" t="s">
        <v>288</v>
      </c>
      <c r="C28" s="32">
        <f>C25+C26</f>
        <v>154998</v>
      </c>
      <c r="D28" s="32">
        <f>SUM(D25:D27)</f>
        <v>2485429</v>
      </c>
      <c r="E28" s="32">
        <f>SUM(E25:E27)</f>
        <v>2670779</v>
      </c>
      <c r="F28" s="32">
        <f>SUM(F25:F27)</f>
        <v>2914464</v>
      </c>
      <c r="G28" s="32">
        <f>SUM(G25:G27)</f>
        <v>3068736</v>
      </c>
      <c r="H28" s="32">
        <f>SUM(H25:H27)</f>
        <v>3147367</v>
      </c>
      <c r="I28" s="4"/>
      <c r="J28" s="21"/>
      <c r="K28" s="22"/>
    </row>
    <row r="29" spans="1:26" ht="15.75" customHeight="1" x14ac:dyDescent="0.25">
      <c r="A29" s="4"/>
      <c r="B29" s="12"/>
      <c r="C29" s="32"/>
      <c r="D29" s="33"/>
      <c r="E29" s="33"/>
      <c r="F29" s="33"/>
      <c r="G29" s="33"/>
      <c r="H29" s="33"/>
      <c r="I29" s="4"/>
      <c r="J29" s="21"/>
      <c r="K29" s="22"/>
    </row>
    <row r="30" spans="1:26" ht="15.75" customHeight="1" x14ac:dyDescent="0.25">
      <c r="B30" s="128" t="s">
        <v>207</v>
      </c>
      <c r="C30" s="26">
        <v>235000</v>
      </c>
      <c r="D30" s="34"/>
      <c r="F30" s="34"/>
      <c r="G30" s="34"/>
      <c r="H30" s="34"/>
      <c r="I30" s="35"/>
      <c r="J30" s="14"/>
      <c r="K30" s="15"/>
    </row>
    <row r="31" spans="1:26" ht="15.75" customHeight="1" x14ac:dyDescent="0.25">
      <c r="B31" s="128" t="s">
        <v>206</v>
      </c>
      <c r="C31" s="23"/>
      <c r="D31" s="23"/>
      <c r="E31" s="23"/>
      <c r="F31" s="23">
        <v>15000</v>
      </c>
      <c r="G31" s="23">
        <v>15000</v>
      </c>
      <c r="H31" s="23">
        <v>15000</v>
      </c>
      <c r="I31" s="35"/>
      <c r="J31" s="14" t="s">
        <v>213</v>
      </c>
      <c r="K31" s="15"/>
    </row>
    <row r="32" spans="1:26" ht="15.75" customHeight="1" x14ac:dyDescent="0.25">
      <c r="B32" s="138" t="s">
        <v>205</v>
      </c>
      <c r="C32" s="23">
        <v>35000</v>
      </c>
      <c r="D32" s="23">
        <v>3500</v>
      </c>
      <c r="E32" s="23">
        <v>4000</v>
      </c>
      <c r="F32" s="23">
        <v>4500</v>
      </c>
      <c r="G32" s="23">
        <v>5000</v>
      </c>
      <c r="H32" s="23">
        <v>5500</v>
      </c>
      <c r="I32" s="23"/>
      <c r="J32" s="161" t="s">
        <v>226</v>
      </c>
      <c r="K32" s="15"/>
    </row>
    <row r="33" spans="1:26" ht="15.75" customHeight="1" x14ac:dyDescent="0.25">
      <c r="A33" s="18"/>
      <c r="B33" s="18" t="s">
        <v>199</v>
      </c>
      <c r="C33" s="18"/>
      <c r="D33" s="24"/>
      <c r="E33" s="24"/>
      <c r="F33" s="24"/>
      <c r="G33" s="24"/>
      <c r="H33" s="24"/>
      <c r="I33" s="18"/>
      <c r="J33" s="19"/>
      <c r="K33" s="20"/>
    </row>
    <row r="34" spans="1:26" ht="15.75" customHeight="1" x14ac:dyDescent="0.25">
      <c r="A34" s="12"/>
      <c r="B34" s="4" t="s">
        <v>37</v>
      </c>
      <c r="C34" s="28">
        <f t="shared" ref="C34:H34" si="0">SUM(C30:C33)</f>
        <v>270000</v>
      </c>
      <c r="D34" s="28">
        <f t="shared" si="0"/>
        <v>3500</v>
      </c>
      <c r="E34" s="28">
        <f t="shared" si="0"/>
        <v>4000</v>
      </c>
      <c r="F34" s="28">
        <f t="shared" si="0"/>
        <v>19500</v>
      </c>
      <c r="G34" s="28">
        <f t="shared" si="0"/>
        <v>20000</v>
      </c>
      <c r="H34" s="28">
        <f t="shared" si="0"/>
        <v>20500</v>
      </c>
      <c r="I34" s="23"/>
      <c r="J34" s="14" t="s">
        <v>38</v>
      </c>
      <c r="K34" s="15"/>
    </row>
    <row r="35" spans="1:26" ht="15.75" customHeight="1" x14ac:dyDescent="0.25">
      <c r="A35" s="4"/>
      <c r="B35" s="12"/>
      <c r="C35" s="32"/>
      <c r="D35" s="33"/>
      <c r="E35" s="33"/>
      <c r="F35" s="33"/>
      <c r="G35" s="33"/>
      <c r="H35" s="33"/>
      <c r="I35" s="4"/>
      <c r="J35" s="21"/>
      <c r="K35" s="22"/>
    </row>
    <row r="36" spans="1:26" ht="15.75" customHeight="1" x14ac:dyDescent="0.25">
      <c r="A36" s="4" t="s">
        <v>39</v>
      </c>
      <c r="B36" s="4"/>
      <c r="J36" s="14"/>
      <c r="K36" s="1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12"/>
      <c r="B37" s="138" t="s">
        <v>285</v>
      </c>
      <c r="C37" s="29">
        <v>10000</v>
      </c>
      <c r="D37" s="29">
        <v>51000</v>
      </c>
      <c r="E37" s="29">
        <v>40000</v>
      </c>
      <c r="F37" s="29">
        <v>35000</v>
      </c>
      <c r="G37" s="29">
        <v>30000</v>
      </c>
      <c r="H37" s="29">
        <v>25000</v>
      </c>
      <c r="I37" s="23"/>
      <c r="J37" s="14" t="s">
        <v>40</v>
      </c>
      <c r="K37" s="15">
        <v>600</v>
      </c>
    </row>
    <row r="38" spans="1:26" ht="15.75" customHeight="1" x14ac:dyDescent="0.25">
      <c r="A38" s="12"/>
      <c r="B38" s="12" t="s">
        <v>41</v>
      </c>
      <c r="C38" s="12"/>
      <c r="D38" s="23">
        <f>K38*2</f>
        <v>12000</v>
      </c>
      <c r="E38" s="23">
        <f t="shared" ref="E38:H38" si="1">D38</f>
        <v>12000</v>
      </c>
      <c r="F38" s="23">
        <f t="shared" si="1"/>
        <v>12000</v>
      </c>
      <c r="G38" s="23">
        <f t="shared" si="1"/>
        <v>12000</v>
      </c>
      <c r="H38" s="23">
        <f t="shared" si="1"/>
        <v>12000</v>
      </c>
      <c r="I38" s="23"/>
      <c r="J38" s="14" t="s">
        <v>42</v>
      </c>
      <c r="K38" s="15">
        <v>6000</v>
      </c>
    </row>
    <row r="39" spans="1:26" ht="16.5" customHeight="1" x14ac:dyDescent="0.25">
      <c r="B39" s="13" t="s">
        <v>43</v>
      </c>
      <c r="C39" s="23">
        <v>18000</v>
      </c>
      <c r="D39" s="23">
        <v>11960.912249999998</v>
      </c>
      <c r="E39" s="23">
        <v>12140.325933749995</v>
      </c>
      <c r="F39" s="23">
        <v>13269.658578749995</v>
      </c>
      <c r="G39" s="23">
        <v>14614.976092106243</v>
      </c>
      <c r="H39" s="23">
        <v>15997.667457682957</v>
      </c>
      <c r="I39" s="23"/>
      <c r="J39" s="14" t="s">
        <v>44</v>
      </c>
      <c r="K39" s="15">
        <v>45</v>
      </c>
    </row>
    <row r="40" spans="1:26" ht="15.75" customHeight="1" x14ac:dyDescent="0.25">
      <c r="B40" s="13" t="s">
        <v>45</v>
      </c>
      <c r="C40" s="23">
        <v>6000</v>
      </c>
      <c r="D40" s="23">
        <f t="shared" ref="D40:D42" si="2">$K40*D$12</f>
        <v>8750</v>
      </c>
      <c r="E40" s="23">
        <f>$K40*E12</f>
        <v>9625</v>
      </c>
      <c r="F40" s="23">
        <f>$K40*F12</f>
        <v>10625</v>
      </c>
      <c r="G40" s="23">
        <f>$K40*G12</f>
        <v>11875</v>
      </c>
      <c r="H40" s="23">
        <f>$K40*H12</f>
        <v>12500</v>
      </c>
      <c r="I40" s="23"/>
      <c r="J40" s="14" t="s">
        <v>44</v>
      </c>
      <c r="K40" s="15">
        <v>25</v>
      </c>
    </row>
    <row r="41" spans="1:26" ht="15.75" customHeight="1" x14ac:dyDescent="0.25">
      <c r="B41" s="13" t="s">
        <v>46</v>
      </c>
      <c r="C41" s="23">
        <v>4000</v>
      </c>
      <c r="D41" s="23">
        <f t="shared" si="2"/>
        <v>7000</v>
      </c>
      <c r="E41" s="23">
        <f t="shared" ref="E41:H41" si="3">$K41*E$12</f>
        <v>7700</v>
      </c>
      <c r="F41" s="23">
        <f t="shared" si="3"/>
        <v>8500</v>
      </c>
      <c r="G41" s="23">
        <f t="shared" si="3"/>
        <v>9500</v>
      </c>
      <c r="H41" s="23">
        <f t="shared" si="3"/>
        <v>10000</v>
      </c>
      <c r="I41" s="23"/>
      <c r="J41" s="14" t="s">
        <v>44</v>
      </c>
      <c r="K41" s="15">
        <v>20</v>
      </c>
    </row>
    <row r="42" spans="1:26" ht="15.75" customHeight="1" x14ac:dyDescent="0.25">
      <c r="B42" s="13" t="s">
        <v>47</v>
      </c>
      <c r="C42" s="23">
        <v>6000</v>
      </c>
      <c r="D42" s="23">
        <f t="shared" si="2"/>
        <v>14000</v>
      </c>
      <c r="E42" s="23">
        <f t="shared" ref="E42:H42" si="4">$K42*E$12</f>
        <v>15400</v>
      </c>
      <c r="F42" s="23">
        <f t="shared" si="4"/>
        <v>17000</v>
      </c>
      <c r="G42" s="23">
        <f t="shared" si="4"/>
        <v>19000</v>
      </c>
      <c r="H42" s="23">
        <f t="shared" si="4"/>
        <v>20000</v>
      </c>
      <c r="I42" s="23"/>
      <c r="J42" s="14" t="s">
        <v>44</v>
      </c>
      <c r="K42" s="15">
        <v>40</v>
      </c>
    </row>
    <row r="43" spans="1:26" ht="15.75" customHeight="1" x14ac:dyDescent="0.25">
      <c r="B43" s="12" t="s">
        <v>196</v>
      </c>
      <c r="C43" s="23">
        <f>1.1*D12*350</f>
        <v>134750.00000000003</v>
      </c>
      <c r="D43" s="23">
        <v>27200</v>
      </c>
      <c r="E43" s="23">
        <v>2400</v>
      </c>
      <c r="F43" s="23">
        <v>4000</v>
      </c>
      <c r="G43" s="23">
        <v>4000</v>
      </c>
      <c r="H43" s="23">
        <v>2400</v>
      </c>
      <c r="I43" s="23"/>
      <c r="J43" s="174" t="s">
        <v>224</v>
      </c>
      <c r="K43" s="175">
        <v>800</v>
      </c>
    </row>
    <row r="44" spans="1:26" ht="15.75" customHeight="1" x14ac:dyDescent="0.25">
      <c r="B44" s="138" t="s">
        <v>203</v>
      </c>
      <c r="C44" s="23"/>
      <c r="D44" s="23">
        <v>17000</v>
      </c>
      <c r="E44" s="23">
        <v>3500</v>
      </c>
      <c r="F44" s="23">
        <v>3720</v>
      </c>
      <c r="G44" s="23">
        <v>3720</v>
      </c>
      <c r="H44" s="23">
        <v>3720</v>
      </c>
      <c r="I44" s="23"/>
      <c r="J44" s="14" t="s">
        <v>44</v>
      </c>
      <c r="K44" s="15">
        <v>30</v>
      </c>
    </row>
    <row r="45" spans="1:26" ht="15.75" customHeight="1" x14ac:dyDescent="0.25">
      <c r="B45" s="138" t="s">
        <v>202</v>
      </c>
      <c r="C45" s="23"/>
      <c r="D45" s="23">
        <v>110000</v>
      </c>
      <c r="E45" s="23">
        <v>17300</v>
      </c>
      <c r="F45" s="23">
        <v>17300</v>
      </c>
      <c r="G45" s="23">
        <v>17300</v>
      </c>
      <c r="H45" s="23">
        <v>17300</v>
      </c>
      <c r="I45" s="23"/>
      <c r="J45" s="161" t="s">
        <v>217</v>
      </c>
      <c r="K45" s="15"/>
    </row>
    <row r="46" spans="1:26" ht="15.75" customHeight="1" x14ac:dyDescent="0.25">
      <c r="B46" s="12" t="s">
        <v>201</v>
      </c>
      <c r="C46" s="23"/>
      <c r="D46" s="23">
        <v>4900</v>
      </c>
      <c r="E46" s="23">
        <v>5395.7004149999975</v>
      </c>
      <c r="F46" s="23">
        <v>5897.6260349999975</v>
      </c>
      <c r="G46" s="23">
        <v>6495.5449298249969</v>
      </c>
      <c r="H46" s="23">
        <v>7110.0744256368707</v>
      </c>
      <c r="I46" s="23"/>
      <c r="J46" s="14" t="s">
        <v>44</v>
      </c>
      <c r="K46" s="15">
        <v>14</v>
      </c>
    </row>
    <row r="47" spans="1:26" ht="15.75" customHeight="1" x14ac:dyDescent="0.25">
      <c r="B47" s="12" t="s">
        <v>195</v>
      </c>
      <c r="C47" s="29" t="e">
        <f>1000*#REF!</f>
        <v>#REF!</v>
      </c>
      <c r="D47" s="152">
        <v>150000</v>
      </c>
      <c r="E47" s="29">
        <v>32000</v>
      </c>
      <c r="F47" s="153">
        <v>37000</v>
      </c>
      <c r="G47" s="29">
        <v>44000</v>
      </c>
      <c r="H47" s="29">
        <v>24000</v>
      </c>
      <c r="I47" s="23"/>
      <c r="J47" s="161" t="s">
        <v>225</v>
      </c>
      <c r="K47" s="15">
        <v>800</v>
      </c>
    </row>
    <row r="48" spans="1:26" ht="15.75" customHeight="1" x14ac:dyDescent="0.25">
      <c r="B48" s="13" t="s">
        <v>48</v>
      </c>
      <c r="C48" s="29"/>
      <c r="D48" s="29">
        <f>500*'Staffing &amp; Enrollment'!E34</f>
        <v>14500</v>
      </c>
      <c r="E48" s="29">
        <f>400*'Staffing &amp; Enrollment'!F34</f>
        <v>12000</v>
      </c>
      <c r="F48" s="29">
        <f>400*'Staffing &amp; Enrollment'!G34</f>
        <v>12800</v>
      </c>
      <c r="G48" s="29">
        <f>400*'Staffing &amp; Enrollment'!H34</f>
        <v>13600</v>
      </c>
      <c r="H48" s="29">
        <f>400*'Staffing &amp; Enrollment'!I34</f>
        <v>14000</v>
      </c>
      <c r="I48" s="23"/>
      <c r="J48" s="14" t="s">
        <v>49</v>
      </c>
      <c r="K48" s="15">
        <v>500</v>
      </c>
    </row>
    <row r="49" spans="1:26" ht="15.75" customHeight="1" x14ac:dyDescent="0.25">
      <c r="A49" s="18"/>
      <c r="B49" s="131" t="s">
        <v>245</v>
      </c>
      <c r="C49" s="18"/>
      <c r="D49" s="24">
        <v>40250</v>
      </c>
      <c r="E49" s="24">
        <v>44275</v>
      </c>
      <c r="F49" s="24">
        <v>48875</v>
      </c>
      <c r="G49" s="24">
        <v>54625</v>
      </c>
      <c r="H49" s="24">
        <v>57500</v>
      </c>
      <c r="I49" s="24"/>
      <c r="J49" s="19" t="s">
        <v>44</v>
      </c>
      <c r="K49" s="20">
        <v>115</v>
      </c>
    </row>
    <row r="50" spans="1:26" ht="15.75" customHeight="1" x14ac:dyDescent="0.25">
      <c r="A50" s="4"/>
      <c r="B50" s="4" t="s">
        <v>50</v>
      </c>
      <c r="C50" s="32" t="e">
        <f t="shared" ref="C50:H50" si="5">SUM(C37:C49)</f>
        <v>#REF!</v>
      </c>
      <c r="D50" s="32">
        <f>SUM(D37:D49)</f>
        <v>468560.91224999999</v>
      </c>
      <c r="E50" s="32">
        <f t="shared" si="5"/>
        <v>213736.02634874999</v>
      </c>
      <c r="F50" s="32">
        <f t="shared" si="5"/>
        <v>225987.28461375</v>
      </c>
      <c r="G50" s="32">
        <f t="shared" si="5"/>
        <v>240730.52102193126</v>
      </c>
      <c r="H50" s="32">
        <f t="shared" si="5"/>
        <v>221527.74188331983</v>
      </c>
      <c r="I50" s="28"/>
      <c r="J50" s="21"/>
      <c r="K50" s="22"/>
    </row>
    <row r="51" spans="1:26" ht="15.75" customHeight="1" x14ac:dyDescent="0.25">
      <c r="F51" s="23"/>
      <c r="G51" s="23"/>
      <c r="H51" s="23"/>
      <c r="I51" s="23"/>
      <c r="J51" s="14"/>
      <c r="K51" s="15"/>
    </row>
    <row r="52" spans="1:26" ht="15.75" customHeight="1" x14ac:dyDescent="0.25">
      <c r="A52" s="4" t="s">
        <v>51</v>
      </c>
      <c r="B52" s="4"/>
      <c r="C52" s="28"/>
      <c r="F52" s="23"/>
      <c r="G52" s="23"/>
      <c r="H52" s="23"/>
      <c r="I52" s="23"/>
      <c r="J52" s="14"/>
      <c r="K52" s="15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B53" s="13" t="s">
        <v>52</v>
      </c>
      <c r="C53" s="23">
        <v>10000</v>
      </c>
      <c r="D53" s="23">
        <f>$K53*D12</f>
        <v>5250</v>
      </c>
      <c r="E53" s="23">
        <f>$K53*E12</f>
        <v>5775</v>
      </c>
      <c r="F53" s="23">
        <f>$K53*F12</f>
        <v>6375</v>
      </c>
      <c r="G53" s="23">
        <f>$K53*G12</f>
        <v>7125</v>
      </c>
      <c r="H53" s="23">
        <f>$K53*H12</f>
        <v>7500</v>
      </c>
      <c r="I53" s="23"/>
      <c r="J53" s="161" t="s">
        <v>44</v>
      </c>
      <c r="K53" s="15">
        <v>15</v>
      </c>
    </row>
    <row r="54" spans="1:26" ht="15.75" customHeight="1" x14ac:dyDescent="0.25">
      <c r="B54" s="13" t="s">
        <v>53</v>
      </c>
      <c r="C54" s="23">
        <v>5000</v>
      </c>
      <c r="D54" s="23">
        <v>5000</v>
      </c>
      <c r="E54" s="23">
        <v>5100</v>
      </c>
      <c r="F54" s="23">
        <v>5202</v>
      </c>
      <c r="G54" s="23">
        <v>5306.04</v>
      </c>
      <c r="H54" s="23">
        <v>5412.1607999999997</v>
      </c>
      <c r="I54" s="23"/>
      <c r="J54" s="14" t="s">
        <v>54</v>
      </c>
      <c r="K54" s="15"/>
    </row>
    <row r="55" spans="1:26" ht="15.75" customHeight="1" x14ac:dyDescent="0.25">
      <c r="B55" s="13" t="s">
        <v>55</v>
      </c>
      <c r="C55" s="23">
        <v>5000</v>
      </c>
      <c r="D55" s="23">
        <v>1205.3632499999997</v>
      </c>
      <c r="E55" s="23">
        <v>1328.9902499999996</v>
      </c>
      <c r="F55" s="23">
        <v>1474.4065087499994</v>
      </c>
      <c r="G55" s="23">
        <v>1623.8862324562492</v>
      </c>
      <c r="H55" s="23">
        <v>1777.5186064092177</v>
      </c>
      <c r="I55" s="23"/>
      <c r="J55" s="14" t="s">
        <v>44</v>
      </c>
      <c r="K55" s="15">
        <v>5</v>
      </c>
    </row>
    <row r="56" spans="1:26" ht="15.75" customHeight="1" x14ac:dyDescent="0.25">
      <c r="B56" s="13" t="s">
        <v>56</v>
      </c>
      <c r="C56" s="23">
        <v>2500</v>
      </c>
      <c r="D56" s="23">
        <v>3000</v>
      </c>
      <c r="E56" s="23">
        <f t="shared" ref="E56:H56" si="6">D56*1.02</f>
        <v>3060</v>
      </c>
      <c r="F56" s="23">
        <f t="shared" si="6"/>
        <v>3121.2000000000003</v>
      </c>
      <c r="G56" s="23">
        <f t="shared" si="6"/>
        <v>3183.6240000000003</v>
      </c>
      <c r="H56" s="23">
        <f t="shared" si="6"/>
        <v>3247.2964800000004</v>
      </c>
      <c r="I56" s="23"/>
      <c r="J56" s="14" t="s">
        <v>57</v>
      </c>
      <c r="K56" s="15"/>
    </row>
    <row r="57" spans="1:26" ht="15.75" customHeight="1" x14ac:dyDescent="0.25">
      <c r="B57" s="13" t="s">
        <v>58</v>
      </c>
      <c r="C57" s="23">
        <v>600</v>
      </c>
      <c r="D57" s="23">
        <f t="shared" ref="D57:H57" si="7">100*12</f>
        <v>1200</v>
      </c>
      <c r="E57" s="23">
        <f t="shared" si="7"/>
        <v>1200</v>
      </c>
      <c r="F57" s="23">
        <f t="shared" si="7"/>
        <v>1200</v>
      </c>
      <c r="G57" s="23">
        <f t="shared" si="7"/>
        <v>1200</v>
      </c>
      <c r="H57" s="23">
        <f t="shared" si="7"/>
        <v>1200</v>
      </c>
      <c r="I57" s="23"/>
      <c r="J57" s="161" t="s">
        <v>218</v>
      </c>
      <c r="K57" s="163">
        <v>100</v>
      </c>
    </row>
    <row r="58" spans="1:26" ht="15.75" customHeight="1" x14ac:dyDescent="0.25">
      <c r="B58" s="13" t="s">
        <v>59</v>
      </c>
      <c r="C58" s="23">
        <v>18000</v>
      </c>
      <c r="D58" s="29">
        <v>8000</v>
      </c>
      <c r="E58" s="29">
        <v>8000</v>
      </c>
      <c r="F58" s="29">
        <v>8000</v>
      </c>
      <c r="G58" s="29">
        <v>8000</v>
      </c>
      <c r="H58" s="29">
        <v>8000</v>
      </c>
      <c r="I58" s="23"/>
      <c r="J58" s="14" t="s">
        <v>57</v>
      </c>
      <c r="K58" s="15"/>
      <c r="S58" s="25"/>
    </row>
    <row r="59" spans="1:26" ht="15.75" customHeight="1" x14ac:dyDescent="0.25">
      <c r="B59" s="13" t="s">
        <v>60</v>
      </c>
      <c r="C59" s="23">
        <v>15000</v>
      </c>
      <c r="D59" s="23">
        <f>D12*$K59</f>
        <v>3500</v>
      </c>
      <c r="E59" s="23">
        <f>E12*$K59</f>
        <v>3850</v>
      </c>
      <c r="F59" s="23">
        <f>F12*$K59</f>
        <v>4250</v>
      </c>
      <c r="G59" s="23">
        <f>G12*$K59</f>
        <v>4750</v>
      </c>
      <c r="H59" s="23">
        <f>H12*$K59</f>
        <v>5000</v>
      </c>
      <c r="I59" s="23"/>
      <c r="J59" s="14" t="s">
        <v>44</v>
      </c>
      <c r="K59" s="15">
        <v>10</v>
      </c>
    </row>
    <row r="60" spans="1:26" ht="15.75" customHeight="1" x14ac:dyDescent="0.25">
      <c r="A60" s="12"/>
      <c r="B60" s="12" t="s">
        <v>61</v>
      </c>
      <c r="C60" s="23">
        <v>20000</v>
      </c>
      <c r="D60" s="23">
        <v>140000</v>
      </c>
      <c r="E60" s="23">
        <f t="shared" ref="E60:G60" si="8">D60</f>
        <v>140000</v>
      </c>
      <c r="F60" s="23">
        <f t="shared" si="8"/>
        <v>140000</v>
      </c>
      <c r="G60" s="23">
        <f t="shared" si="8"/>
        <v>140000</v>
      </c>
      <c r="H60" s="23">
        <v>140000</v>
      </c>
      <c r="I60" s="23"/>
      <c r="J60" s="161" t="s">
        <v>216</v>
      </c>
      <c r="K60" s="15"/>
    </row>
    <row r="61" spans="1:26" ht="15.75" customHeight="1" x14ac:dyDescent="0.25">
      <c r="A61" s="12"/>
      <c r="B61" s="12" t="s">
        <v>62</v>
      </c>
      <c r="C61" s="23">
        <v>8000</v>
      </c>
      <c r="D61" s="23">
        <v>12000</v>
      </c>
      <c r="E61" s="23">
        <v>14000</v>
      </c>
      <c r="F61" s="23">
        <f t="shared" ref="F61:H61" si="9">E61*1.02</f>
        <v>14280</v>
      </c>
      <c r="G61" s="23">
        <f t="shared" si="9"/>
        <v>14565.6</v>
      </c>
      <c r="H61" s="23">
        <f t="shared" si="9"/>
        <v>14856.912</v>
      </c>
      <c r="I61" s="23"/>
      <c r="J61" s="14" t="s">
        <v>63</v>
      </c>
      <c r="K61" s="15"/>
    </row>
    <row r="62" spans="1:26" ht="15.75" customHeight="1" x14ac:dyDescent="0.25">
      <c r="A62" s="12"/>
      <c r="B62" s="12" t="s">
        <v>64</v>
      </c>
      <c r="C62" s="23">
        <v>14000</v>
      </c>
      <c r="D62" s="23">
        <v>14000</v>
      </c>
      <c r="E62" s="23">
        <v>12000</v>
      </c>
      <c r="F62" s="23">
        <v>10000</v>
      </c>
      <c r="G62" s="23">
        <f t="shared" ref="G62:H62" si="10">F62</f>
        <v>10000</v>
      </c>
      <c r="H62" s="23">
        <f t="shared" si="10"/>
        <v>10000</v>
      </c>
      <c r="I62" s="23"/>
      <c r="J62" s="14" t="s">
        <v>65</v>
      </c>
      <c r="K62" s="15"/>
    </row>
    <row r="63" spans="1:26" ht="15.75" customHeight="1" x14ac:dyDescent="0.25">
      <c r="A63" s="12"/>
      <c r="B63" s="12" t="s">
        <v>66</v>
      </c>
      <c r="C63" s="23">
        <v>30000</v>
      </c>
      <c r="D63" s="23">
        <v>30000</v>
      </c>
      <c r="E63" s="23">
        <v>31765</v>
      </c>
      <c r="F63" s="23">
        <v>33633</v>
      </c>
      <c r="G63" s="23">
        <v>40588</v>
      </c>
      <c r="H63" s="23">
        <v>45882</v>
      </c>
      <c r="I63" s="23"/>
      <c r="J63" s="14" t="s">
        <v>193</v>
      </c>
      <c r="K63" s="15">
        <v>75</v>
      </c>
    </row>
    <row r="64" spans="1:26" ht="15.75" customHeight="1" x14ac:dyDescent="0.25">
      <c r="A64" s="12"/>
      <c r="B64" s="12" t="s">
        <v>241</v>
      </c>
      <c r="C64" s="23">
        <v>12000</v>
      </c>
      <c r="D64" s="23">
        <v>30000</v>
      </c>
      <c r="E64" s="23">
        <v>40000</v>
      </c>
      <c r="F64" s="23">
        <v>50000</v>
      </c>
      <c r="G64" s="23">
        <v>55000</v>
      </c>
      <c r="H64" s="23">
        <v>60000</v>
      </c>
      <c r="I64" s="23"/>
      <c r="J64" s="161" t="s">
        <v>242</v>
      </c>
      <c r="K64" s="15"/>
    </row>
    <row r="65" spans="1:26" ht="15.75" customHeight="1" x14ac:dyDescent="0.25">
      <c r="A65" s="12"/>
      <c r="B65" s="12" t="s">
        <v>194</v>
      </c>
      <c r="C65" s="23">
        <v>10000</v>
      </c>
      <c r="D65" s="23">
        <v>15000</v>
      </c>
      <c r="E65" s="23">
        <v>15000</v>
      </c>
      <c r="F65" s="23">
        <v>15000</v>
      </c>
      <c r="G65" s="23">
        <v>15000</v>
      </c>
      <c r="H65" s="23">
        <v>15000</v>
      </c>
      <c r="I65" s="23"/>
      <c r="J65" s="14" t="s">
        <v>57</v>
      </c>
      <c r="K65" s="15"/>
    </row>
    <row r="66" spans="1:26" ht="15.75" customHeight="1" x14ac:dyDescent="0.25">
      <c r="A66" s="12"/>
      <c r="B66" s="138" t="s">
        <v>204</v>
      </c>
      <c r="D66" s="23">
        <v>6000</v>
      </c>
      <c r="E66" s="23">
        <v>6353</v>
      </c>
      <c r="F66" s="23">
        <v>6727</v>
      </c>
      <c r="G66" s="23">
        <v>8118</v>
      </c>
      <c r="H66" s="23">
        <v>9176</v>
      </c>
      <c r="I66" s="35"/>
      <c r="J66" s="14"/>
      <c r="K66" s="15"/>
    </row>
    <row r="67" spans="1:26" ht="15.75" customHeight="1" x14ac:dyDescent="0.25">
      <c r="A67" s="12"/>
      <c r="B67" s="13" t="s">
        <v>67</v>
      </c>
      <c r="D67" s="23">
        <f>$K67*D12</f>
        <v>17500</v>
      </c>
      <c r="E67" s="23">
        <f>$K67*E12</f>
        <v>19250</v>
      </c>
      <c r="F67" s="23">
        <f>$K67*F12</f>
        <v>21250</v>
      </c>
      <c r="G67" s="23">
        <f>$K67*G12</f>
        <v>23750</v>
      </c>
      <c r="H67" s="23">
        <f>$K67*H12</f>
        <v>25000</v>
      </c>
      <c r="I67" s="35"/>
      <c r="J67" s="14" t="s">
        <v>68</v>
      </c>
      <c r="K67" s="15">
        <v>50</v>
      </c>
    </row>
    <row r="68" spans="1:26" ht="15.75" customHeight="1" x14ac:dyDescent="0.25">
      <c r="A68" s="12"/>
      <c r="B68" s="13" t="s">
        <v>69</v>
      </c>
      <c r="D68" s="23">
        <f>'Revenue Assumptions'!D43</f>
        <v>77449.5</v>
      </c>
      <c r="E68" s="23">
        <f>'Revenue Assumptions'!E43</f>
        <v>78585.25</v>
      </c>
      <c r="F68" s="23">
        <f>'Revenue Assumptions'!F43</f>
        <v>79883.25</v>
      </c>
      <c r="G68" s="23">
        <f>'Revenue Assumptions'!G43</f>
        <v>81505.75</v>
      </c>
      <c r="H68" s="23">
        <f>'Revenue Assumptions'!H43</f>
        <v>82317</v>
      </c>
      <c r="I68" s="35"/>
      <c r="J68" s="14" t="s">
        <v>70</v>
      </c>
      <c r="K68" s="15"/>
    </row>
    <row r="69" spans="1:26" ht="15.75" customHeight="1" x14ac:dyDescent="0.25">
      <c r="A69" s="12"/>
      <c r="B69" s="12" t="s">
        <v>71</v>
      </c>
      <c r="C69" s="23">
        <v>12000</v>
      </c>
      <c r="D69" s="23">
        <v>12000</v>
      </c>
      <c r="E69" s="23">
        <v>12240</v>
      </c>
      <c r="F69" s="23">
        <v>12484.800000000001</v>
      </c>
      <c r="G69" s="23">
        <v>12734.496000000001</v>
      </c>
      <c r="H69" s="23">
        <v>12989.185920000002</v>
      </c>
      <c r="I69" s="23"/>
      <c r="J69" s="14" t="s">
        <v>57</v>
      </c>
      <c r="K69" s="15"/>
    </row>
    <row r="70" spans="1:26" ht="15.75" customHeight="1" x14ac:dyDescent="0.25">
      <c r="A70" s="12"/>
      <c r="B70" s="12" t="s">
        <v>72</v>
      </c>
      <c r="C70" s="12"/>
      <c r="D70" s="23">
        <v>10000</v>
      </c>
      <c r="E70" s="23">
        <f t="shared" ref="E70:H70" si="11">D70*1.02</f>
        <v>10200</v>
      </c>
      <c r="F70" s="23">
        <f t="shared" si="11"/>
        <v>10404</v>
      </c>
      <c r="G70" s="23">
        <f t="shared" si="11"/>
        <v>10612.08</v>
      </c>
      <c r="H70" s="23">
        <f t="shared" si="11"/>
        <v>10824.321599999999</v>
      </c>
      <c r="I70" s="23"/>
      <c r="J70" s="14" t="s">
        <v>57</v>
      </c>
      <c r="K70" s="15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4"/>
      <c r="B71" s="4" t="s">
        <v>74</v>
      </c>
      <c r="C71" s="28">
        <f t="shared" ref="C71:H71" si="12">SUM(C53:C70)</f>
        <v>162100</v>
      </c>
      <c r="D71" s="28">
        <f>SUM(D53:E70)</f>
        <v>798812.10349999997</v>
      </c>
      <c r="E71" s="28">
        <f>SUM(E53:E70)</f>
        <v>407707.24025000003</v>
      </c>
      <c r="F71" s="28">
        <f t="shared" si="12"/>
        <v>423284.65650874999</v>
      </c>
      <c r="G71" s="28">
        <f t="shared" si="12"/>
        <v>443062.47623245628</v>
      </c>
      <c r="H71" s="28">
        <f t="shared" si="12"/>
        <v>458182.39540640928</v>
      </c>
      <c r="I71" s="28"/>
      <c r="J71" s="21"/>
      <c r="K71" s="22"/>
    </row>
    <row r="72" spans="1:26" ht="15.75" customHeight="1" x14ac:dyDescent="0.25">
      <c r="A72" s="12"/>
      <c r="B72" s="12"/>
      <c r="C72" s="12"/>
      <c r="D72" s="12"/>
      <c r="E72" s="23"/>
      <c r="F72" s="23"/>
      <c r="G72" s="23"/>
      <c r="H72" s="23"/>
      <c r="I72" s="23"/>
      <c r="J72" s="14"/>
      <c r="K72" s="15"/>
    </row>
    <row r="73" spans="1:26" ht="15.75" customHeight="1" x14ac:dyDescent="0.25">
      <c r="A73" s="4"/>
      <c r="B73" s="4" t="s">
        <v>75</v>
      </c>
      <c r="C73" s="28" t="e">
        <f t="shared" ref="C73:H73" si="13">C71+C50+C34+C28</f>
        <v>#REF!</v>
      </c>
      <c r="D73" s="28">
        <f>D71+D50+D34+D28</f>
        <v>3756302.0157500003</v>
      </c>
      <c r="E73" s="28">
        <f t="shared" si="13"/>
        <v>3296222.2665987499</v>
      </c>
      <c r="F73" s="28">
        <f t="shared" si="13"/>
        <v>3583235.9411225002</v>
      </c>
      <c r="G73" s="28">
        <f t="shared" si="13"/>
        <v>3772528.9972543875</v>
      </c>
      <c r="H73" s="28">
        <f t="shared" si="13"/>
        <v>3847577.137289729</v>
      </c>
      <c r="I73" s="4"/>
      <c r="J73" s="21"/>
      <c r="K73" s="22"/>
    </row>
    <row r="74" spans="1:26" ht="15.75" customHeight="1" x14ac:dyDescent="0.25">
      <c r="A74" s="18"/>
      <c r="B74" s="18" t="s">
        <v>44</v>
      </c>
      <c r="C74" s="18"/>
      <c r="D74" s="36">
        <v>8819.7053084134805</v>
      </c>
      <c r="E74" s="36">
        <v>9326.3163358911534</v>
      </c>
      <c r="F74" s="36">
        <v>9501.034058583753</v>
      </c>
      <c r="G74" s="36">
        <v>9639.6998234623334</v>
      </c>
      <c r="H74" s="36">
        <v>9588.7004180766708</v>
      </c>
      <c r="I74" s="18"/>
      <c r="J74" s="19"/>
      <c r="K74" s="20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 t="s">
        <v>76</v>
      </c>
      <c r="C75" s="28" t="e">
        <f t="shared" ref="C75:H75" si="14">C21-C73</f>
        <v>#REF!</v>
      </c>
      <c r="D75" s="28">
        <f t="shared" si="14"/>
        <v>26237.28424999956</v>
      </c>
      <c r="E75" s="28">
        <f t="shared" si="14"/>
        <v>432692.58840125008</v>
      </c>
      <c r="F75" s="28">
        <f t="shared" si="14"/>
        <v>457775.87387749972</v>
      </c>
      <c r="G75" s="28">
        <f t="shared" si="14"/>
        <v>495327.26774561219</v>
      </c>
      <c r="H75" s="28">
        <f t="shared" si="14"/>
        <v>500905.70271027088</v>
      </c>
      <c r="I75" s="37"/>
      <c r="J75" s="164" t="s">
        <v>220</v>
      </c>
      <c r="K75" s="22"/>
    </row>
    <row r="76" spans="1:26" ht="15.75" customHeight="1" x14ac:dyDescent="0.25">
      <c r="A76" s="4"/>
      <c r="I76" s="4"/>
      <c r="J76" s="21"/>
      <c r="K76" s="22"/>
    </row>
    <row r="77" spans="1:26" ht="15.75" customHeight="1" x14ac:dyDescent="0.25">
      <c r="B77" s="38" t="s">
        <v>77</v>
      </c>
      <c r="C77" s="39" t="e">
        <f>C75</f>
        <v>#REF!</v>
      </c>
      <c r="D77" s="39">
        <v>8395</v>
      </c>
      <c r="E77" s="39">
        <f t="shared" ref="E77:H77" si="15">E75+D77</f>
        <v>441087.58840125008</v>
      </c>
      <c r="F77" s="39">
        <f t="shared" si="15"/>
        <v>898863.46227874979</v>
      </c>
      <c r="G77" s="39">
        <f t="shared" si="15"/>
        <v>1394190.730024362</v>
      </c>
      <c r="H77" s="39">
        <f t="shared" si="15"/>
        <v>1895096.4327346329</v>
      </c>
      <c r="J77" s="21"/>
      <c r="K77" s="23"/>
    </row>
    <row r="78" spans="1:26" ht="15.75" customHeight="1" x14ac:dyDescent="0.25">
      <c r="B78" s="160" t="s">
        <v>211</v>
      </c>
      <c r="E78" s="162">
        <v>328841</v>
      </c>
      <c r="F78" s="158">
        <v>364174</v>
      </c>
      <c r="G78" s="162">
        <v>313402</v>
      </c>
      <c r="H78" s="162">
        <v>320562</v>
      </c>
      <c r="J78" s="160" t="s">
        <v>212</v>
      </c>
      <c r="K78" s="23"/>
    </row>
    <row r="79" spans="1:26" ht="15.75" customHeight="1" x14ac:dyDescent="0.25">
      <c r="K79" s="23"/>
    </row>
    <row r="80" spans="1:26" ht="15.75" customHeight="1" x14ac:dyDescent="0.25">
      <c r="D80" s="40" t="s">
        <v>15</v>
      </c>
      <c r="E80" s="41" t="s">
        <v>16</v>
      </c>
      <c r="F80" s="41" t="s">
        <v>17</v>
      </c>
      <c r="G80" s="41" t="s">
        <v>18</v>
      </c>
      <c r="H80" s="155" t="s">
        <v>158</v>
      </c>
      <c r="K80" s="23"/>
    </row>
    <row r="81" spans="2:11" ht="15.75" customHeight="1" x14ac:dyDescent="0.25">
      <c r="B81" s="13" t="s">
        <v>78</v>
      </c>
      <c r="D81" s="42">
        <f t="shared" ref="D81" si="16">D77</f>
        <v>8395</v>
      </c>
      <c r="E81" s="42">
        <f>E77-E78</f>
        <v>112246.58840125008</v>
      </c>
      <c r="F81" s="42">
        <f>F77-F78</f>
        <v>534689.46227874979</v>
      </c>
      <c r="G81" s="42">
        <f>G77-G78</f>
        <v>1080788.730024362</v>
      </c>
      <c r="H81" s="42">
        <f>H77-H78</f>
        <v>1574534.4327346329</v>
      </c>
      <c r="K81" s="23"/>
    </row>
    <row r="82" spans="2:11" ht="15.75" customHeight="1" x14ac:dyDescent="0.25">
      <c r="K82" s="23"/>
    </row>
    <row r="83" spans="2:11" ht="15.75" customHeight="1" x14ac:dyDescent="0.25">
      <c r="K83" s="23"/>
    </row>
    <row r="84" spans="2:11" ht="15.75" customHeight="1" x14ac:dyDescent="0.25">
      <c r="K84" s="23"/>
    </row>
    <row r="85" spans="2:11" ht="15.75" customHeight="1" x14ac:dyDescent="0.25">
      <c r="K85" s="23"/>
    </row>
    <row r="86" spans="2:11" ht="15.75" customHeight="1" x14ac:dyDescent="0.25">
      <c r="K86" s="23"/>
    </row>
    <row r="87" spans="2:11" ht="15.75" customHeight="1" x14ac:dyDescent="0.25">
      <c r="K87" s="23"/>
    </row>
    <row r="88" spans="2:11" ht="15.75" customHeight="1" x14ac:dyDescent="0.25">
      <c r="K88" s="23"/>
    </row>
    <row r="89" spans="2:11" ht="15.75" customHeight="1" x14ac:dyDescent="0.25">
      <c r="K89" s="23"/>
    </row>
    <row r="90" spans="2:11" ht="15.75" customHeight="1" x14ac:dyDescent="0.25">
      <c r="K90" s="23"/>
    </row>
    <row r="91" spans="2:11" ht="15.75" customHeight="1" x14ac:dyDescent="0.25">
      <c r="K91" s="23"/>
    </row>
    <row r="92" spans="2:11" ht="15.75" customHeight="1" x14ac:dyDescent="0.25">
      <c r="K92" s="23"/>
    </row>
    <row r="93" spans="2:11" ht="15.75" customHeight="1" x14ac:dyDescent="0.25">
      <c r="K93" s="23"/>
    </row>
    <row r="94" spans="2:11" ht="15.75" customHeight="1" x14ac:dyDescent="0.25">
      <c r="K94" s="23"/>
    </row>
    <row r="95" spans="2:11" ht="15.75" customHeight="1" x14ac:dyDescent="0.25">
      <c r="K95" s="23"/>
    </row>
    <row r="96" spans="2:11" ht="15.75" customHeight="1" x14ac:dyDescent="0.25">
      <c r="K96" s="23"/>
    </row>
    <row r="97" spans="4:11" ht="15.75" customHeight="1" x14ac:dyDescent="0.25">
      <c r="K97" s="23"/>
    </row>
    <row r="98" spans="4:11" ht="15.75" customHeight="1" x14ac:dyDescent="0.25">
      <c r="K98" s="23"/>
    </row>
    <row r="99" spans="4:11" ht="15.75" customHeight="1" x14ac:dyDescent="0.25">
      <c r="K99" s="23"/>
    </row>
    <row r="100" spans="4:11" ht="15.75" customHeight="1" x14ac:dyDescent="0.25">
      <c r="K100" s="23"/>
    </row>
    <row r="101" spans="4:11" ht="15.75" customHeight="1" x14ac:dyDescent="0.25">
      <c r="K101" s="23"/>
    </row>
    <row r="102" spans="4:11" ht="15.75" customHeight="1" x14ac:dyDescent="0.25">
      <c r="K102" s="23"/>
    </row>
    <row r="103" spans="4:11" ht="15.75" customHeight="1" x14ac:dyDescent="0.25">
      <c r="K103" s="23"/>
    </row>
    <row r="104" spans="4:11" ht="15.75" customHeight="1" x14ac:dyDescent="0.25">
      <c r="K104" s="23"/>
    </row>
    <row r="105" spans="4:11" ht="15.75" customHeight="1" x14ac:dyDescent="0.25">
      <c r="D105" s="35"/>
      <c r="E105" s="35"/>
      <c r="F105" s="35"/>
      <c r="G105" s="35"/>
      <c r="H105" s="35"/>
      <c r="K105" s="23"/>
    </row>
    <row r="106" spans="4:11" ht="15.75" customHeight="1" x14ac:dyDescent="0.25">
      <c r="K106" s="23"/>
    </row>
    <row r="107" spans="4:11" ht="15.75" customHeight="1" x14ac:dyDescent="0.25">
      <c r="K107" s="23"/>
    </row>
    <row r="108" spans="4:11" ht="15.75" customHeight="1" x14ac:dyDescent="0.25">
      <c r="K108" s="23"/>
    </row>
    <row r="109" spans="4:11" ht="15.75" customHeight="1" x14ac:dyDescent="0.25">
      <c r="K109" s="23"/>
    </row>
    <row r="110" spans="4:11" ht="15.75" customHeight="1" x14ac:dyDescent="0.25">
      <c r="K110" s="23"/>
    </row>
    <row r="111" spans="4:11" ht="15.75" customHeight="1" x14ac:dyDescent="0.25">
      <c r="K111" s="23"/>
    </row>
    <row r="112" spans="4:11" ht="15.75" customHeight="1" x14ac:dyDescent="0.25">
      <c r="K112" s="23"/>
    </row>
    <row r="113" spans="11:11" ht="15.75" customHeight="1" x14ac:dyDescent="0.25">
      <c r="K113" s="23"/>
    </row>
    <row r="114" spans="11:11" ht="15.75" customHeight="1" x14ac:dyDescent="0.25">
      <c r="K114" s="23"/>
    </row>
    <row r="115" spans="11:11" ht="15.75" customHeight="1" x14ac:dyDescent="0.25">
      <c r="K115" s="23"/>
    </row>
    <row r="116" spans="11:11" ht="15.75" customHeight="1" x14ac:dyDescent="0.25">
      <c r="K116" s="23"/>
    </row>
    <row r="117" spans="11:11" ht="15.75" customHeight="1" x14ac:dyDescent="0.25">
      <c r="K117" s="23"/>
    </row>
    <row r="118" spans="11:11" ht="15.75" customHeight="1" x14ac:dyDescent="0.25">
      <c r="K118" s="23"/>
    </row>
    <row r="119" spans="11:11" ht="15.75" customHeight="1" x14ac:dyDescent="0.25">
      <c r="K119" s="23"/>
    </row>
    <row r="120" spans="11:11" ht="15.75" customHeight="1" x14ac:dyDescent="0.25">
      <c r="K120" s="23"/>
    </row>
    <row r="121" spans="11:11" ht="15.75" customHeight="1" x14ac:dyDescent="0.25">
      <c r="K121" s="23"/>
    </row>
    <row r="122" spans="11:11" ht="15.75" customHeight="1" x14ac:dyDescent="0.25">
      <c r="K122" s="23"/>
    </row>
    <row r="123" spans="11:11" ht="15.75" customHeight="1" x14ac:dyDescent="0.25">
      <c r="K123" s="23"/>
    </row>
    <row r="124" spans="11:11" ht="15.75" customHeight="1" x14ac:dyDescent="0.25">
      <c r="K124" s="23"/>
    </row>
    <row r="125" spans="11:11" ht="15.75" customHeight="1" x14ac:dyDescent="0.25">
      <c r="K125" s="23"/>
    </row>
    <row r="126" spans="11:11" ht="15.75" customHeight="1" x14ac:dyDescent="0.25">
      <c r="K126" s="23"/>
    </row>
    <row r="127" spans="11:11" ht="15.75" customHeight="1" x14ac:dyDescent="0.25">
      <c r="K127" s="23"/>
    </row>
    <row r="128" spans="11:11" ht="15.75" customHeight="1" x14ac:dyDescent="0.25">
      <c r="K128" s="23"/>
    </row>
    <row r="129" spans="11:11" ht="15.75" customHeight="1" x14ac:dyDescent="0.25">
      <c r="K129" s="23"/>
    </row>
    <row r="130" spans="11:11" ht="15.75" customHeight="1" x14ac:dyDescent="0.25">
      <c r="K130" s="23"/>
    </row>
    <row r="131" spans="11:11" ht="15.75" customHeight="1" x14ac:dyDescent="0.25">
      <c r="K131" s="23"/>
    </row>
    <row r="132" spans="11:11" ht="15.75" customHeight="1" x14ac:dyDescent="0.25">
      <c r="K132" s="23"/>
    </row>
    <row r="133" spans="11:11" ht="15.75" customHeight="1" x14ac:dyDescent="0.25">
      <c r="K133" s="23"/>
    </row>
    <row r="134" spans="11:11" ht="15.75" customHeight="1" x14ac:dyDescent="0.25">
      <c r="K134" s="23"/>
    </row>
    <row r="135" spans="11:11" ht="15.75" customHeight="1" x14ac:dyDescent="0.25">
      <c r="K135" s="23"/>
    </row>
    <row r="136" spans="11:11" ht="15.75" customHeight="1" x14ac:dyDescent="0.25">
      <c r="K136" s="23"/>
    </row>
    <row r="137" spans="11:11" ht="15.75" customHeight="1" x14ac:dyDescent="0.25">
      <c r="K137" s="23"/>
    </row>
    <row r="138" spans="11:11" ht="15.75" customHeight="1" x14ac:dyDescent="0.25">
      <c r="K138" s="23"/>
    </row>
    <row r="139" spans="11:11" ht="15.75" customHeight="1" x14ac:dyDescent="0.25">
      <c r="K139" s="23"/>
    </row>
    <row r="140" spans="11:11" ht="15.75" customHeight="1" x14ac:dyDescent="0.25">
      <c r="K140" s="23"/>
    </row>
    <row r="141" spans="11:11" ht="15.75" customHeight="1" x14ac:dyDescent="0.25">
      <c r="K141" s="23"/>
    </row>
    <row r="142" spans="11:11" ht="15.75" customHeight="1" x14ac:dyDescent="0.25">
      <c r="K142" s="23"/>
    </row>
    <row r="143" spans="11:11" ht="15.75" customHeight="1" x14ac:dyDescent="0.25">
      <c r="K143" s="23"/>
    </row>
    <row r="144" spans="11:11" ht="15.75" customHeight="1" x14ac:dyDescent="0.25">
      <c r="K144" s="23"/>
    </row>
    <row r="145" spans="11:11" ht="15.75" customHeight="1" x14ac:dyDescent="0.25">
      <c r="K145" s="23"/>
    </row>
    <row r="146" spans="11:11" ht="15.75" customHeight="1" x14ac:dyDescent="0.25">
      <c r="K146" s="23"/>
    </row>
    <row r="147" spans="11:11" ht="15.75" customHeight="1" x14ac:dyDescent="0.25">
      <c r="K147" s="23"/>
    </row>
    <row r="148" spans="11:11" ht="15.75" customHeight="1" x14ac:dyDescent="0.25">
      <c r="K148" s="23"/>
    </row>
    <row r="149" spans="11:11" ht="15.75" customHeight="1" x14ac:dyDescent="0.25">
      <c r="K149" s="23"/>
    </row>
    <row r="150" spans="11:11" ht="15.75" customHeight="1" x14ac:dyDescent="0.25">
      <c r="K150" s="23"/>
    </row>
    <row r="151" spans="11:11" ht="15.75" customHeight="1" x14ac:dyDescent="0.25">
      <c r="K151" s="23"/>
    </row>
    <row r="152" spans="11:11" ht="15.75" customHeight="1" x14ac:dyDescent="0.25">
      <c r="K152" s="23"/>
    </row>
    <row r="153" spans="11:11" ht="15.75" customHeight="1" x14ac:dyDescent="0.25">
      <c r="K153" s="23"/>
    </row>
    <row r="154" spans="11:11" ht="15.75" customHeight="1" x14ac:dyDescent="0.25">
      <c r="K154" s="23"/>
    </row>
    <row r="155" spans="11:11" ht="15.75" customHeight="1" x14ac:dyDescent="0.25">
      <c r="K155" s="23"/>
    </row>
    <row r="156" spans="11:11" ht="15.75" customHeight="1" x14ac:dyDescent="0.25">
      <c r="K156" s="23"/>
    </row>
    <row r="157" spans="11:11" ht="15.75" customHeight="1" x14ac:dyDescent="0.25">
      <c r="K157" s="23"/>
    </row>
    <row r="158" spans="11:11" ht="15.75" customHeight="1" x14ac:dyDescent="0.25">
      <c r="K158" s="23"/>
    </row>
    <row r="159" spans="11:11" ht="15.75" customHeight="1" x14ac:dyDescent="0.25">
      <c r="K159" s="23"/>
    </row>
    <row r="160" spans="11:11" ht="15.75" customHeight="1" x14ac:dyDescent="0.25">
      <c r="K160" s="23"/>
    </row>
    <row r="161" spans="11:11" ht="15.75" customHeight="1" x14ac:dyDescent="0.25">
      <c r="K161" s="23"/>
    </row>
    <row r="162" spans="11:11" ht="15.75" customHeight="1" x14ac:dyDescent="0.25">
      <c r="K162" s="23"/>
    </row>
    <row r="163" spans="11:11" ht="15.75" customHeight="1" x14ac:dyDescent="0.25">
      <c r="K163" s="23"/>
    </row>
    <row r="164" spans="11:11" ht="15.75" customHeight="1" x14ac:dyDescent="0.25">
      <c r="K164" s="23"/>
    </row>
    <row r="165" spans="11:11" ht="15.75" customHeight="1" x14ac:dyDescent="0.25">
      <c r="K165" s="23"/>
    </row>
    <row r="166" spans="11:11" ht="15.75" customHeight="1" x14ac:dyDescent="0.25">
      <c r="K166" s="23"/>
    </row>
    <row r="167" spans="11:11" ht="15.75" customHeight="1" x14ac:dyDescent="0.25">
      <c r="K167" s="23"/>
    </row>
    <row r="168" spans="11:11" ht="15.75" customHeight="1" x14ac:dyDescent="0.25">
      <c r="K168" s="23"/>
    </row>
    <row r="169" spans="11:11" ht="15.75" customHeight="1" x14ac:dyDescent="0.25">
      <c r="K169" s="23"/>
    </row>
    <row r="170" spans="11:11" ht="15.75" customHeight="1" x14ac:dyDescent="0.25">
      <c r="K170" s="23"/>
    </row>
    <row r="171" spans="11:11" ht="15.75" customHeight="1" x14ac:dyDescent="0.25">
      <c r="K171" s="23"/>
    </row>
    <row r="172" spans="11:11" ht="15.75" customHeight="1" x14ac:dyDescent="0.25">
      <c r="K172" s="23"/>
    </row>
    <row r="173" spans="11:11" ht="15.75" customHeight="1" x14ac:dyDescent="0.25">
      <c r="K173" s="23"/>
    </row>
    <row r="174" spans="11:11" ht="15.75" customHeight="1" x14ac:dyDescent="0.25">
      <c r="K174" s="23"/>
    </row>
    <row r="175" spans="11:11" ht="15.75" customHeight="1" x14ac:dyDescent="0.25">
      <c r="K175" s="23"/>
    </row>
    <row r="176" spans="11:11" ht="15.75" customHeight="1" x14ac:dyDescent="0.25">
      <c r="K176" s="23"/>
    </row>
    <row r="177" spans="11:11" ht="15.75" customHeight="1" x14ac:dyDescent="0.25">
      <c r="K177" s="23"/>
    </row>
    <row r="178" spans="11:11" ht="15.75" customHeight="1" x14ac:dyDescent="0.25">
      <c r="K178" s="23"/>
    </row>
    <row r="179" spans="11:11" ht="15.75" customHeight="1" x14ac:dyDescent="0.25">
      <c r="K179" s="23"/>
    </row>
    <row r="180" spans="11:11" ht="15.75" customHeight="1" x14ac:dyDescent="0.25">
      <c r="K180" s="23"/>
    </row>
    <row r="181" spans="11:11" ht="15.75" customHeight="1" x14ac:dyDescent="0.25">
      <c r="K181" s="23"/>
    </row>
    <row r="182" spans="11:11" ht="15.75" customHeight="1" x14ac:dyDescent="0.25">
      <c r="K182" s="23"/>
    </row>
    <row r="183" spans="11:11" ht="15.75" customHeight="1" x14ac:dyDescent="0.25">
      <c r="K183" s="23"/>
    </row>
    <row r="184" spans="11:11" ht="15.75" customHeight="1" x14ac:dyDescent="0.25">
      <c r="K184" s="23"/>
    </row>
    <row r="185" spans="11:11" ht="15.75" customHeight="1" x14ac:dyDescent="0.25">
      <c r="K185" s="23"/>
    </row>
    <row r="186" spans="11:11" ht="15.75" customHeight="1" x14ac:dyDescent="0.25">
      <c r="K186" s="23"/>
    </row>
    <row r="187" spans="11:11" ht="15.75" customHeight="1" x14ac:dyDescent="0.25">
      <c r="K187" s="23"/>
    </row>
    <row r="188" spans="11:11" ht="15.75" customHeight="1" x14ac:dyDescent="0.25">
      <c r="K188" s="23"/>
    </row>
    <row r="189" spans="11:11" ht="15.75" customHeight="1" x14ac:dyDescent="0.25">
      <c r="K189" s="23"/>
    </row>
    <row r="190" spans="11:11" ht="15.75" customHeight="1" x14ac:dyDescent="0.25">
      <c r="K190" s="23"/>
    </row>
    <row r="191" spans="11:11" ht="15.75" customHeight="1" x14ac:dyDescent="0.25">
      <c r="K191" s="23"/>
    </row>
    <row r="192" spans="11:11" ht="15.75" customHeight="1" x14ac:dyDescent="0.25">
      <c r="K192" s="23"/>
    </row>
    <row r="193" spans="11:11" ht="15.75" customHeight="1" x14ac:dyDescent="0.25">
      <c r="K193" s="23"/>
    </row>
    <row r="194" spans="11:11" ht="15.75" customHeight="1" x14ac:dyDescent="0.25">
      <c r="K194" s="23"/>
    </row>
    <row r="195" spans="11:11" ht="15.75" customHeight="1" x14ac:dyDescent="0.25">
      <c r="K195" s="23"/>
    </row>
    <row r="196" spans="11:11" ht="15.75" customHeight="1" x14ac:dyDescent="0.25">
      <c r="K196" s="23"/>
    </row>
    <row r="197" spans="11:11" ht="15.75" customHeight="1" x14ac:dyDescent="0.25">
      <c r="K197" s="23"/>
    </row>
    <row r="198" spans="11:11" ht="15.75" customHeight="1" x14ac:dyDescent="0.25">
      <c r="K198" s="23"/>
    </row>
    <row r="199" spans="11:11" ht="15.75" customHeight="1" x14ac:dyDescent="0.25">
      <c r="K199" s="23"/>
    </row>
    <row r="200" spans="11:11" ht="15.75" customHeight="1" x14ac:dyDescent="0.25">
      <c r="K200" s="23"/>
    </row>
    <row r="201" spans="11:11" ht="15.75" customHeight="1" x14ac:dyDescent="0.25">
      <c r="K201" s="23"/>
    </row>
    <row r="202" spans="11:11" ht="15.75" customHeight="1" x14ac:dyDescent="0.25">
      <c r="K202" s="23"/>
    </row>
    <row r="203" spans="11:11" ht="15.75" customHeight="1" x14ac:dyDescent="0.25">
      <c r="K203" s="23"/>
    </row>
    <row r="204" spans="11:11" ht="15.75" customHeight="1" x14ac:dyDescent="0.25">
      <c r="K204" s="23"/>
    </row>
    <row r="205" spans="11:11" ht="15.75" customHeight="1" x14ac:dyDescent="0.25">
      <c r="K205" s="23"/>
    </row>
    <row r="206" spans="11:11" ht="15.75" customHeight="1" x14ac:dyDescent="0.25">
      <c r="K206" s="23"/>
    </row>
    <row r="207" spans="11:11" ht="15.75" customHeight="1" x14ac:dyDescent="0.25">
      <c r="K207" s="23"/>
    </row>
    <row r="208" spans="11:11" ht="15.75" customHeight="1" x14ac:dyDescent="0.25">
      <c r="K208" s="23"/>
    </row>
    <row r="209" spans="11:11" ht="15.75" customHeight="1" x14ac:dyDescent="0.25">
      <c r="K209" s="23"/>
    </row>
    <row r="210" spans="11:11" ht="15.75" customHeight="1" x14ac:dyDescent="0.25">
      <c r="K210" s="23"/>
    </row>
    <row r="211" spans="11:11" ht="15.75" customHeight="1" x14ac:dyDescent="0.25">
      <c r="K211" s="23"/>
    </row>
    <row r="212" spans="11:11" ht="15.75" customHeight="1" x14ac:dyDescent="0.25">
      <c r="K212" s="23"/>
    </row>
    <row r="213" spans="11:11" ht="15.75" customHeight="1" x14ac:dyDescent="0.25">
      <c r="K213" s="23"/>
    </row>
    <row r="214" spans="11:11" ht="15.75" customHeight="1" x14ac:dyDescent="0.25">
      <c r="K214" s="23"/>
    </row>
    <row r="215" spans="11:11" ht="15.75" customHeight="1" x14ac:dyDescent="0.25">
      <c r="K215" s="23"/>
    </row>
    <row r="216" spans="11:11" ht="15.75" customHeight="1" x14ac:dyDescent="0.25">
      <c r="K216" s="23"/>
    </row>
    <row r="217" spans="11:11" ht="15.75" customHeight="1" x14ac:dyDescent="0.25">
      <c r="K217" s="23"/>
    </row>
    <row r="218" spans="11:11" ht="15.75" customHeight="1" x14ac:dyDescent="0.25">
      <c r="K218" s="23"/>
    </row>
    <row r="219" spans="11:11" ht="15.75" customHeight="1" x14ac:dyDescent="0.25">
      <c r="K219" s="23"/>
    </row>
    <row r="220" spans="11:11" ht="15.75" customHeight="1" x14ac:dyDescent="0.25">
      <c r="K220" s="23"/>
    </row>
    <row r="221" spans="11:11" ht="15.75" customHeight="1" x14ac:dyDescent="0.25">
      <c r="K221" s="23"/>
    </row>
    <row r="222" spans="11:11" ht="15.75" customHeight="1" x14ac:dyDescent="0.25">
      <c r="K222" s="23"/>
    </row>
    <row r="223" spans="11:11" ht="15.75" customHeight="1" x14ac:dyDescent="0.25">
      <c r="K223" s="23"/>
    </row>
    <row r="224" spans="11:11" ht="15.75" customHeight="1" x14ac:dyDescent="0.25">
      <c r="K224" s="23"/>
    </row>
    <row r="225" spans="11:11" ht="15.75" customHeight="1" x14ac:dyDescent="0.25">
      <c r="K225" s="23"/>
    </row>
    <row r="226" spans="11:11" ht="15.75" customHeight="1" x14ac:dyDescent="0.25">
      <c r="K226" s="23"/>
    </row>
    <row r="227" spans="11:11" ht="15.75" customHeight="1" x14ac:dyDescent="0.25">
      <c r="K227" s="23"/>
    </row>
    <row r="228" spans="11:11" ht="15.75" customHeight="1" x14ac:dyDescent="0.25">
      <c r="K228" s="23"/>
    </row>
    <row r="229" spans="11:11" ht="15.75" customHeight="1" x14ac:dyDescent="0.25">
      <c r="K229" s="23"/>
    </row>
    <row r="230" spans="11:11" ht="15.75" customHeight="1" x14ac:dyDescent="0.25">
      <c r="K230" s="23"/>
    </row>
    <row r="231" spans="11:11" ht="15.75" customHeight="1" x14ac:dyDescent="0.25">
      <c r="K231" s="23"/>
    </row>
    <row r="232" spans="11:11" ht="15.75" customHeight="1" x14ac:dyDescent="0.25">
      <c r="K232" s="23"/>
    </row>
    <row r="233" spans="11:11" ht="15.75" customHeight="1" x14ac:dyDescent="0.25">
      <c r="K233" s="23"/>
    </row>
    <row r="234" spans="11:11" ht="15.75" customHeight="1" x14ac:dyDescent="0.25">
      <c r="K234" s="23"/>
    </row>
    <row r="235" spans="11:11" ht="15.75" customHeight="1" x14ac:dyDescent="0.25">
      <c r="K235" s="23"/>
    </row>
    <row r="236" spans="11:11" ht="15.75" customHeight="1" x14ac:dyDescent="0.25">
      <c r="K236" s="23"/>
    </row>
    <row r="237" spans="11:11" ht="15.75" customHeight="1" x14ac:dyDescent="0.25">
      <c r="K237" s="23"/>
    </row>
    <row r="238" spans="11:11" ht="15.75" customHeight="1" x14ac:dyDescent="0.25">
      <c r="K238" s="23"/>
    </row>
    <row r="239" spans="11:11" ht="15.75" customHeight="1" x14ac:dyDescent="0.25">
      <c r="K239" s="23"/>
    </row>
    <row r="240" spans="11:11" ht="15.75" customHeight="1" x14ac:dyDescent="0.25">
      <c r="K240" s="23"/>
    </row>
    <row r="241" spans="11:11" ht="15.75" customHeight="1" x14ac:dyDescent="0.25">
      <c r="K241" s="23"/>
    </row>
    <row r="242" spans="11:11" ht="15.75" customHeight="1" x14ac:dyDescent="0.25">
      <c r="K242" s="23"/>
    </row>
    <row r="243" spans="11:11" ht="15.75" customHeight="1" x14ac:dyDescent="0.25">
      <c r="K243" s="23"/>
    </row>
    <row r="244" spans="11:11" ht="15.75" customHeight="1" x14ac:dyDescent="0.25">
      <c r="K244" s="23"/>
    </row>
    <row r="245" spans="11:11" ht="15.75" customHeight="1" x14ac:dyDescent="0.25">
      <c r="K245" s="23"/>
    </row>
    <row r="246" spans="11:11" ht="15.75" customHeight="1" x14ac:dyDescent="0.25">
      <c r="K246" s="23"/>
    </row>
    <row r="247" spans="11:11" ht="15.75" customHeight="1" x14ac:dyDescent="0.25">
      <c r="K247" s="23"/>
    </row>
    <row r="248" spans="11:11" ht="15.75" customHeight="1" x14ac:dyDescent="0.25">
      <c r="K248" s="23"/>
    </row>
    <row r="249" spans="11:11" ht="15.75" customHeight="1" x14ac:dyDescent="0.25">
      <c r="K249" s="23"/>
    </row>
    <row r="250" spans="11:11" ht="15.75" customHeight="1" x14ac:dyDescent="0.25">
      <c r="K250" s="23"/>
    </row>
    <row r="251" spans="11:11" ht="15.75" customHeight="1" x14ac:dyDescent="0.25">
      <c r="K251" s="23"/>
    </row>
    <row r="252" spans="11:11" ht="15.75" customHeight="1" x14ac:dyDescent="0.25">
      <c r="K252" s="23"/>
    </row>
    <row r="253" spans="11:11" ht="15.75" customHeight="1" x14ac:dyDescent="0.25">
      <c r="K253" s="23"/>
    </row>
    <row r="254" spans="11:11" ht="15.75" customHeight="1" x14ac:dyDescent="0.25">
      <c r="K254" s="23"/>
    </row>
    <row r="255" spans="11:11" ht="15.75" customHeight="1" x14ac:dyDescent="0.25">
      <c r="K255" s="23"/>
    </row>
    <row r="256" spans="11:11" ht="15.75" customHeight="1" x14ac:dyDescent="0.25">
      <c r="K256" s="23"/>
    </row>
    <row r="257" spans="11:11" ht="15.75" customHeight="1" x14ac:dyDescent="0.25">
      <c r="K257" s="23"/>
    </row>
    <row r="258" spans="11:11" ht="15.75" customHeight="1" x14ac:dyDescent="0.25">
      <c r="K258" s="23"/>
    </row>
    <row r="259" spans="11:11" ht="15.75" customHeight="1" x14ac:dyDescent="0.25">
      <c r="K259" s="23"/>
    </row>
    <row r="260" spans="11:11" ht="15.75" customHeight="1" x14ac:dyDescent="0.25">
      <c r="K260" s="23"/>
    </row>
    <row r="261" spans="11:11" ht="15.75" customHeight="1" x14ac:dyDescent="0.25">
      <c r="K261" s="23"/>
    </row>
    <row r="262" spans="11:11" ht="15.75" customHeight="1" x14ac:dyDescent="0.25">
      <c r="K262" s="23"/>
    </row>
    <row r="263" spans="11:11" ht="15.75" customHeight="1" x14ac:dyDescent="0.25">
      <c r="K263" s="23"/>
    </row>
    <row r="264" spans="11:11" ht="15.75" customHeight="1" x14ac:dyDescent="0.25">
      <c r="K264" s="23"/>
    </row>
    <row r="265" spans="11:11" ht="15.75" customHeight="1" x14ac:dyDescent="0.25">
      <c r="K265" s="23"/>
    </row>
    <row r="266" spans="11:11" ht="15.75" customHeight="1" x14ac:dyDescent="0.25">
      <c r="K266" s="23"/>
    </row>
    <row r="267" spans="11:11" ht="15.75" customHeight="1" x14ac:dyDescent="0.25">
      <c r="K267" s="23"/>
    </row>
    <row r="268" spans="11:11" ht="15.75" customHeight="1" x14ac:dyDescent="0.25">
      <c r="K268" s="23"/>
    </row>
    <row r="269" spans="11:11" ht="15.75" customHeight="1" x14ac:dyDescent="0.25">
      <c r="K269" s="23"/>
    </row>
    <row r="270" spans="11:11" ht="15.75" customHeight="1" x14ac:dyDescent="0.25">
      <c r="K270" s="23"/>
    </row>
    <row r="271" spans="11:11" ht="15.75" customHeight="1" x14ac:dyDescent="0.25">
      <c r="K271" s="23"/>
    </row>
    <row r="272" spans="11:11" ht="15.75" customHeight="1" x14ac:dyDescent="0.25">
      <c r="K272" s="23"/>
    </row>
    <row r="273" spans="11:11" ht="15.75" customHeight="1" x14ac:dyDescent="0.25">
      <c r="K273" s="23"/>
    </row>
    <row r="274" spans="11:11" ht="15.75" customHeight="1" x14ac:dyDescent="0.25">
      <c r="K274" s="23"/>
    </row>
    <row r="275" spans="11:11" ht="15.75" customHeight="1" x14ac:dyDescent="0.25">
      <c r="K275" s="23"/>
    </row>
    <row r="276" spans="11:11" ht="15.75" customHeight="1" x14ac:dyDescent="0.25">
      <c r="K276" s="23"/>
    </row>
    <row r="277" spans="11:11" ht="15.75" customHeight="1" x14ac:dyDescent="0.25">
      <c r="K277" s="23"/>
    </row>
    <row r="278" spans="11:11" ht="15.75" customHeight="1" x14ac:dyDescent="0.25">
      <c r="K278" s="23"/>
    </row>
    <row r="279" spans="11:11" ht="15.75" customHeight="1" x14ac:dyDescent="0.25">
      <c r="K279" s="23"/>
    </row>
    <row r="280" spans="11:11" ht="15.75" customHeight="1" x14ac:dyDescent="0.25">
      <c r="K280" s="23"/>
    </row>
    <row r="281" spans="11:11" ht="15.75" customHeight="1" x14ac:dyDescent="0.25">
      <c r="K281" s="23"/>
    </row>
    <row r="282" spans="11:11" ht="15.75" customHeight="1" x14ac:dyDescent="0.25">
      <c r="K282" s="23"/>
    </row>
    <row r="283" spans="11:11" ht="15.75" customHeight="1" x14ac:dyDescent="0.25">
      <c r="K283" s="23"/>
    </row>
    <row r="284" spans="11:11" ht="15.75" customHeight="1" x14ac:dyDescent="0.25">
      <c r="K284" s="23"/>
    </row>
    <row r="285" spans="11:11" ht="15.75" customHeight="1" x14ac:dyDescent="0.25">
      <c r="K285" s="23"/>
    </row>
    <row r="286" spans="11:11" ht="15.75" customHeight="1" x14ac:dyDescent="0.25">
      <c r="K286" s="23"/>
    </row>
    <row r="287" spans="11:11" ht="15.75" customHeight="1" x14ac:dyDescent="0.25">
      <c r="K287" s="23"/>
    </row>
    <row r="288" spans="11:11" ht="15.75" customHeight="1" x14ac:dyDescent="0.25">
      <c r="K288" s="23"/>
    </row>
    <row r="289" spans="11:11" ht="15.75" customHeight="1" x14ac:dyDescent="0.25">
      <c r="K289" s="23"/>
    </row>
    <row r="290" spans="11:11" ht="15.75" customHeight="1" x14ac:dyDescent="0.25">
      <c r="K290" s="23"/>
    </row>
    <row r="291" spans="11:11" ht="15.75" customHeight="1" x14ac:dyDescent="0.25">
      <c r="K291" s="23"/>
    </row>
    <row r="292" spans="11:11" ht="15.75" customHeight="1" x14ac:dyDescent="0.25">
      <c r="K292" s="23"/>
    </row>
    <row r="293" spans="11:11" ht="15.75" customHeight="1" x14ac:dyDescent="0.25">
      <c r="K293" s="23"/>
    </row>
    <row r="294" spans="11:11" ht="15.75" customHeight="1" x14ac:dyDescent="0.25">
      <c r="K294" s="23"/>
    </row>
    <row r="295" spans="11:11" ht="15.75" customHeight="1" x14ac:dyDescent="0.25">
      <c r="K295" s="23"/>
    </row>
    <row r="296" spans="11:11" ht="15.75" customHeight="1" x14ac:dyDescent="0.25">
      <c r="K296" s="23"/>
    </row>
    <row r="297" spans="11:11" ht="15.75" customHeight="1" x14ac:dyDescent="0.25">
      <c r="K297" s="23"/>
    </row>
    <row r="298" spans="11:11" ht="15.75" customHeight="1" x14ac:dyDescent="0.25">
      <c r="K298" s="23"/>
    </row>
    <row r="299" spans="11:11" ht="15.75" customHeight="1" x14ac:dyDescent="0.25">
      <c r="K299" s="23"/>
    </row>
    <row r="300" spans="11:11" ht="15.75" customHeight="1" x14ac:dyDescent="0.25">
      <c r="K300" s="23"/>
    </row>
    <row r="301" spans="11:11" ht="15.75" customHeight="1" x14ac:dyDescent="0.25">
      <c r="K301" s="23"/>
    </row>
    <row r="302" spans="11:11" ht="15.75" customHeight="1" x14ac:dyDescent="0.25">
      <c r="K302" s="23"/>
    </row>
    <row r="303" spans="11:11" ht="15.75" customHeight="1" x14ac:dyDescent="0.25">
      <c r="K303" s="23"/>
    </row>
    <row r="304" spans="11:11" ht="15.75" customHeight="1" x14ac:dyDescent="0.25">
      <c r="K304" s="23"/>
    </row>
    <row r="305" spans="11:11" ht="15.75" customHeight="1" x14ac:dyDescent="0.25">
      <c r="K305" s="23"/>
    </row>
    <row r="306" spans="11:11" ht="15.75" customHeight="1" x14ac:dyDescent="0.25">
      <c r="K306" s="23"/>
    </row>
    <row r="307" spans="11:11" ht="15.75" customHeight="1" x14ac:dyDescent="0.25">
      <c r="K307" s="23"/>
    </row>
    <row r="308" spans="11:11" ht="15.75" customHeight="1" x14ac:dyDescent="0.25">
      <c r="K308" s="23"/>
    </row>
    <row r="309" spans="11:11" ht="15.75" customHeight="1" x14ac:dyDescent="0.25">
      <c r="K309" s="23"/>
    </row>
    <row r="310" spans="11:11" ht="15.75" customHeight="1" x14ac:dyDescent="0.25">
      <c r="K310" s="23"/>
    </row>
    <row r="311" spans="11:11" ht="15.75" customHeight="1" x14ac:dyDescent="0.25">
      <c r="K311" s="23"/>
    </row>
    <row r="312" spans="11:11" ht="15.75" customHeight="1" x14ac:dyDescent="0.25">
      <c r="K312" s="23"/>
    </row>
    <row r="313" spans="11:11" ht="15.75" customHeight="1" x14ac:dyDescent="0.25">
      <c r="K313" s="23"/>
    </row>
    <row r="314" spans="11:11" ht="15.75" customHeight="1" x14ac:dyDescent="0.25">
      <c r="K314" s="23"/>
    </row>
    <row r="315" spans="11:11" ht="15.75" customHeight="1" x14ac:dyDescent="0.25">
      <c r="K315" s="23"/>
    </row>
    <row r="316" spans="11:11" ht="15.75" customHeight="1" x14ac:dyDescent="0.25">
      <c r="K316" s="23"/>
    </row>
    <row r="317" spans="11:11" ht="15.75" customHeight="1" x14ac:dyDescent="0.25">
      <c r="K317" s="23"/>
    </row>
    <row r="318" spans="11:11" ht="15.75" customHeight="1" x14ac:dyDescent="0.25">
      <c r="K318" s="23"/>
    </row>
    <row r="319" spans="11:11" ht="15.75" customHeight="1" x14ac:dyDescent="0.25">
      <c r="K319" s="23"/>
    </row>
    <row r="320" spans="11:11" ht="15.75" customHeight="1" x14ac:dyDescent="0.25">
      <c r="K320" s="23"/>
    </row>
    <row r="321" spans="11:11" ht="15.75" customHeight="1" x14ac:dyDescent="0.25">
      <c r="K321" s="23"/>
    </row>
    <row r="322" spans="11:11" ht="15.75" customHeight="1" x14ac:dyDescent="0.25">
      <c r="K322" s="23"/>
    </row>
    <row r="323" spans="11:11" ht="15.75" customHeight="1" x14ac:dyDescent="0.25">
      <c r="K323" s="23"/>
    </row>
    <row r="324" spans="11:11" ht="15.75" customHeight="1" x14ac:dyDescent="0.25">
      <c r="K324" s="23"/>
    </row>
    <row r="325" spans="11:11" ht="15.75" customHeight="1" x14ac:dyDescent="0.25">
      <c r="K325" s="23"/>
    </row>
    <row r="326" spans="11:11" ht="15.75" customHeight="1" x14ac:dyDescent="0.25">
      <c r="K326" s="23"/>
    </row>
    <row r="327" spans="11:11" ht="15.75" customHeight="1" x14ac:dyDescent="0.25">
      <c r="K327" s="23"/>
    </row>
    <row r="328" spans="11:11" ht="15.75" customHeight="1" x14ac:dyDescent="0.25">
      <c r="K328" s="23"/>
    </row>
    <row r="329" spans="11:11" ht="15.75" customHeight="1" x14ac:dyDescent="0.25">
      <c r="K329" s="23"/>
    </row>
    <row r="330" spans="11:11" ht="15.75" customHeight="1" x14ac:dyDescent="0.25">
      <c r="K330" s="23"/>
    </row>
    <row r="331" spans="11:11" ht="15.75" customHeight="1" x14ac:dyDescent="0.25">
      <c r="K331" s="23"/>
    </row>
    <row r="332" spans="11:11" ht="15.75" customHeight="1" x14ac:dyDescent="0.25">
      <c r="K332" s="23"/>
    </row>
    <row r="333" spans="11:11" ht="15.75" customHeight="1" x14ac:dyDescent="0.25">
      <c r="K333" s="23"/>
    </row>
    <row r="334" spans="11:11" ht="15.75" customHeight="1" x14ac:dyDescent="0.25">
      <c r="K334" s="23"/>
    </row>
    <row r="335" spans="11:11" ht="15.75" customHeight="1" x14ac:dyDescent="0.25">
      <c r="K335" s="23"/>
    </row>
    <row r="336" spans="11:11" ht="15.75" customHeight="1" x14ac:dyDescent="0.25">
      <c r="K336" s="23"/>
    </row>
    <row r="337" spans="11:11" ht="15.75" customHeight="1" x14ac:dyDescent="0.25">
      <c r="K337" s="23"/>
    </row>
    <row r="338" spans="11:11" ht="15.75" customHeight="1" x14ac:dyDescent="0.25">
      <c r="K338" s="23"/>
    </row>
    <row r="339" spans="11:11" ht="15.75" customHeight="1" x14ac:dyDescent="0.25">
      <c r="K339" s="23"/>
    </row>
    <row r="340" spans="11:11" ht="15.75" customHeight="1" x14ac:dyDescent="0.25">
      <c r="K340" s="23"/>
    </row>
    <row r="341" spans="11:11" ht="15.75" customHeight="1" x14ac:dyDescent="0.25">
      <c r="K341" s="23"/>
    </row>
    <row r="342" spans="11:11" ht="15.75" customHeight="1" x14ac:dyDescent="0.25">
      <c r="K342" s="23"/>
    </row>
    <row r="343" spans="11:11" ht="15.75" customHeight="1" x14ac:dyDescent="0.25">
      <c r="K343" s="23"/>
    </row>
    <row r="344" spans="11:11" ht="15.75" customHeight="1" x14ac:dyDescent="0.25">
      <c r="K344" s="23"/>
    </row>
    <row r="345" spans="11:11" ht="15.75" customHeight="1" x14ac:dyDescent="0.25">
      <c r="K345" s="23"/>
    </row>
    <row r="346" spans="11:11" ht="15.75" customHeight="1" x14ac:dyDescent="0.25">
      <c r="K346" s="23"/>
    </row>
    <row r="347" spans="11:11" ht="15.75" customHeight="1" x14ac:dyDescent="0.25">
      <c r="K347" s="23"/>
    </row>
    <row r="348" spans="11:11" ht="15.75" customHeight="1" x14ac:dyDescent="0.25">
      <c r="K348" s="23"/>
    </row>
    <row r="349" spans="11:11" ht="15.75" customHeight="1" x14ac:dyDescent="0.25">
      <c r="K349" s="23"/>
    </row>
    <row r="350" spans="11:11" ht="15.75" customHeight="1" x14ac:dyDescent="0.25">
      <c r="K350" s="23"/>
    </row>
    <row r="351" spans="11:11" ht="15.75" customHeight="1" x14ac:dyDescent="0.25">
      <c r="K351" s="23"/>
    </row>
    <row r="352" spans="11:11" ht="15.75" customHeight="1" x14ac:dyDescent="0.25">
      <c r="K352" s="23"/>
    </row>
    <row r="353" spans="11:11" ht="15.75" customHeight="1" x14ac:dyDescent="0.25">
      <c r="K353" s="23"/>
    </row>
    <row r="354" spans="11:11" ht="15.75" customHeight="1" x14ac:dyDescent="0.25">
      <c r="K354" s="23"/>
    </row>
    <row r="355" spans="11:11" ht="15.75" customHeight="1" x14ac:dyDescent="0.25">
      <c r="K355" s="23"/>
    </row>
    <row r="356" spans="11:11" ht="15.75" customHeight="1" x14ac:dyDescent="0.25">
      <c r="K356" s="23"/>
    </row>
    <row r="357" spans="11:11" ht="15.75" customHeight="1" x14ac:dyDescent="0.25">
      <c r="K357" s="23"/>
    </row>
    <row r="358" spans="11:11" ht="15.75" customHeight="1" x14ac:dyDescent="0.25">
      <c r="K358" s="23"/>
    </row>
    <row r="359" spans="11:11" ht="15.75" customHeight="1" x14ac:dyDescent="0.25">
      <c r="K359" s="23"/>
    </row>
    <row r="360" spans="11:11" ht="15.75" customHeight="1" x14ac:dyDescent="0.25">
      <c r="K360" s="23"/>
    </row>
    <row r="361" spans="11:11" ht="15.75" customHeight="1" x14ac:dyDescent="0.25">
      <c r="K361" s="23"/>
    </row>
    <row r="362" spans="11:11" ht="15.75" customHeight="1" x14ac:dyDescent="0.25">
      <c r="K362" s="23"/>
    </row>
    <row r="363" spans="11:11" ht="15.75" customHeight="1" x14ac:dyDescent="0.25">
      <c r="K363" s="23"/>
    </row>
    <row r="364" spans="11:11" ht="15.75" customHeight="1" x14ac:dyDescent="0.25">
      <c r="K364" s="23"/>
    </row>
    <row r="365" spans="11:11" ht="15.75" customHeight="1" x14ac:dyDescent="0.25">
      <c r="K365" s="23"/>
    </row>
    <row r="366" spans="11:11" ht="15.75" customHeight="1" x14ac:dyDescent="0.25">
      <c r="K366" s="23"/>
    </row>
    <row r="367" spans="11:11" ht="15.75" customHeight="1" x14ac:dyDescent="0.25">
      <c r="K367" s="23"/>
    </row>
    <row r="368" spans="11:11" ht="15.75" customHeight="1" x14ac:dyDescent="0.25">
      <c r="K368" s="23"/>
    </row>
    <row r="369" spans="11:11" ht="15.75" customHeight="1" x14ac:dyDescent="0.25">
      <c r="K369" s="23"/>
    </row>
    <row r="370" spans="11:11" ht="15.75" customHeight="1" x14ac:dyDescent="0.25">
      <c r="K370" s="23"/>
    </row>
    <row r="371" spans="11:11" ht="15.75" customHeight="1" x14ac:dyDescent="0.25">
      <c r="K371" s="23"/>
    </row>
    <row r="372" spans="11:11" ht="15.75" customHeight="1" x14ac:dyDescent="0.25">
      <c r="K372" s="23"/>
    </row>
    <row r="373" spans="11:11" ht="15.75" customHeight="1" x14ac:dyDescent="0.25">
      <c r="K373" s="23"/>
    </row>
    <row r="374" spans="11:11" ht="15.75" customHeight="1" x14ac:dyDescent="0.25">
      <c r="K374" s="23"/>
    </row>
    <row r="375" spans="11:11" ht="15.75" customHeight="1" x14ac:dyDescent="0.25">
      <c r="K375" s="23"/>
    </row>
    <row r="376" spans="11:11" ht="15.75" customHeight="1" x14ac:dyDescent="0.25">
      <c r="K376" s="23"/>
    </row>
    <row r="377" spans="11:11" ht="15.75" customHeight="1" x14ac:dyDescent="0.25">
      <c r="K377" s="23"/>
    </row>
    <row r="378" spans="11:11" ht="15.75" customHeight="1" x14ac:dyDescent="0.25">
      <c r="K378" s="23"/>
    </row>
    <row r="379" spans="11:11" ht="15.75" customHeight="1" x14ac:dyDescent="0.25">
      <c r="K379" s="23"/>
    </row>
    <row r="380" spans="11:11" ht="15.75" customHeight="1" x14ac:dyDescent="0.25">
      <c r="K380" s="23"/>
    </row>
    <row r="381" spans="11:11" ht="15.75" customHeight="1" x14ac:dyDescent="0.25">
      <c r="K381" s="23"/>
    </row>
    <row r="382" spans="11:11" ht="15.75" customHeight="1" x14ac:dyDescent="0.25">
      <c r="K382" s="23"/>
    </row>
    <row r="383" spans="11:11" ht="15.75" customHeight="1" x14ac:dyDescent="0.25">
      <c r="K383" s="23"/>
    </row>
    <row r="384" spans="11:11" ht="15.75" customHeight="1" x14ac:dyDescent="0.25">
      <c r="K384" s="23"/>
    </row>
    <row r="385" spans="11:11" ht="15.75" customHeight="1" x14ac:dyDescent="0.25">
      <c r="K385" s="23"/>
    </row>
    <row r="386" spans="11:11" ht="15.75" customHeight="1" x14ac:dyDescent="0.25">
      <c r="K386" s="23"/>
    </row>
    <row r="387" spans="11:11" ht="15.75" customHeight="1" x14ac:dyDescent="0.25">
      <c r="K387" s="23"/>
    </row>
    <row r="388" spans="11:11" ht="15.75" customHeight="1" x14ac:dyDescent="0.25">
      <c r="K388" s="23"/>
    </row>
    <row r="389" spans="11:11" ht="15.75" customHeight="1" x14ac:dyDescent="0.25">
      <c r="K389" s="23"/>
    </row>
    <row r="390" spans="11:11" ht="15.75" customHeight="1" x14ac:dyDescent="0.25">
      <c r="K390" s="23"/>
    </row>
    <row r="391" spans="11:11" ht="15.75" customHeight="1" x14ac:dyDescent="0.25">
      <c r="K391" s="23"/>
    </row>
    <row r="392" spans="11:11" ht="15.75" customHeight="1" x14ac:dyDescent="0.25">
      <c r="K392" s="23"/>
    </row>
    <row r="393" spans="11:11" ht="15.75" customHeight="1" x14ac:dyDescent="0.25">
      <c r="K393" s="23"/>
    </row>
    <row r="394" spans="11:11" ht="15.75" customHeight="1" x14ac:dyDescent="0.25">
      <c r="K394" s="23"/>
    </row>
    <row r="395" spans="11:11" ht="15.75" customHeight="1" x14ac:dyDescent="0.25">
      <c r="K395" s="23"/>
    </row>
    <row r="396" spans="11:11" ht="15.75" customHeight="1" x14ac:dyDescent="0.25">
      <c r="K396" s="23"/>
    </row>
    <row r="397" spans="11:11" ht="15.75" customHeight="1" x14ac:dyDescent="0.25">
      <c r="K397" s="23"/>
    </row>
    <row r="398" spans="11:11" ht="15.75" customHeight="1" x14ac:dyDescent="0.25">
      <c r="K398" s="23"/>
    </row>
    <row r="399" spans="11:11" ht="15.75" customHeight="1" x14ac:dyDescent="0.25">
      <c r="K399" s="23"/>
    </row>
    <row r="400" spans="11:11" ht="15.75" customHeight="1" x14ac:dyDescent="0.25">
      <c r="K400" s="23"/>
    </row>
    <row r="401" spans="11:11" ht="15.75" customHeight="1" x14ac:dyDescent="0.25">
      <c r="K401" s="23"/>
    </row>
    <row r="402" spans="11:11" ht="15.75" customHeight="1" x14ac:dyDescent="0.25">
      <c r="K402" s="23"/>
    </row>
    <row r="403" spans="11:11" ht="15.75" customHeight="1" x14ac:dyDescent="0.25">
      <c r="K403" s="23"/>
    </row>
    <row r="404" spans="11:11" ht="15.75" customHeight="1" x14ac:dyDescent="0.25">
      <c r="K404" s="23"/>
    </row>
    <row r="405" spans="11:11" ht="15.75" customHeight="1" x14ac:dyDescent="0.25">
      <c r="K405" s="23"/>
    </row>
    <row r="406" spans="11:11" ht="15.75" customHeight="1" x14ac:dyDescent="0.25">
      <c r="K406" s="23"/>
    </row>
    <row r="407" spans="11:11" ht="15.75" customHeight="1" x14ac:dyDescent="0.25">
      <c r="K407" s="23"/>
    </row>
    <row r="408" spans="11:11" ht="15.75" customHeight="1" x14ac:dyDescent="0.25">
      <c r="K408" s="23"/>
    </row>
    <row r="409" spans="11:11" ht="15.75" customHeight="1" x14ac:dyDescent="0.25">
      <c r="K409" s="23"/>
    </row>
    <row r="410" spans="11:11" ht="15.75" customHeight="1" x14ac:dyDescent="0.25">
      <c r="K410" s="23"/>
    </row>
    <row r="411" spans="11:11" ht="15.75" customHeight="1" x14ac:dyDescent="0.25">
      <c r="K411" s="23"/>
    </row>
    <row r="412" spans="11:11" ht="15.75" customHeight="1" x14ac:dyDescent="0.25">
      <c r="K412" s="23"/>
    </row>
    <row r="413" spans="11:11" ht="15.75" customHeight="1" x14ac:dyDescent="0.25">
      <c r="K413" s="23"/>
    </row>
    <row r="414" spans="11:11" ht="15.75" customHeight="1" x14ac:dyDescent="0.25">
      <c r="K414" s="23"/>
    </row>
    <row r="415" spans="11:11" ht="15.75" customHeight="1" x14ac:dyDescent="0.25">
      <c r="K415" s="23"/>
    </row>
    <row r="416" spans="11:11" ht="15.75" customHeight="1" x14ac:dyDescent="0.25">
      <c r="K416" s="23"/>
    </row>
    <row r="417" spans="11:11" ht="15.75" customHeight="1" x14ac:dyDescent="0.25">
      <c r="K417" s="23"/>
    </row>
    <row r="418" spans="11:11" ht="15.75" customHeight="1" x14ac:dyDescent="0.25">
      <c r="K418" s="23"/>
    </row>
    <row r="419" spans="11:11" ht="15.75" customHeight="1" x14ac:dyDescent="0.25">
      <c r="K419" s="23"/>
    </row>
    <row r="420" spans="11:11" ht="15.75" customHeight="1" x14ac:dyDescent="0.25">
      <c r="K420" s="23"/>
    </row>
    <row r="421" spans="11:11" ht="15.75" customHeight="1" x14ac:dyDescent="0.25">
      <c r="K421" s="23"/>
    </row>
    <row r="422" spans="11:11" ht="15.75" customHeight="1" x14ac:dyDescent="0.25">
      <c r="K422" s="23"/>
    </row>
    <row r="423" spans="11:11" ht="15.75" customHeight="1" x14ac:dyDescent="0.25">
      <c r="K423" s="23"/>
    </row>
    <row r="424" spans="11:11" ht="15.75" customHeight="1" x14ac:dyDescent="0.25">
      <c r="K424" s="23"/>
    </row>
    <row r="425" spans="11:11" ht="15.75" customHeight="1" x14ac:dyDescent="0.25">
      <c r="K425" s="23"/>
    </row>
    <row r="426" spans="11:11" ht="15.75" customHeight="1" x14ac:dyDescent="0.25">
      <c r="K426" s="23"/>
    </row>
    <row r="427" spans="11:11" ht="15.75" customHeight="1" x14ac:dyDescent="0.25">
      <c r="K427" s="23"/>
    </row>
    <row r="428" spans="11:11" ht="15.75" customHeight="1" x14ac:dyDescent="0.25">
      <c r="K428" s="23"/>
    </row>
    <row r="429" spans="11:11" ht="15.75" customHeight="1" x14ac:dyDescent="0.25">
      <c r="K429" s="23"/>
    </row>
    <row r="430" spans="11:11" ht="15.75" customHeight="1" x14ac:dyDescent="0.25">
      <c r="K430" s="23"/>
    </row>
    <row r="431" spans="11:11" ht="15.75" customHeight="1" x14ac:dyDescent="0.25">
      <c r="K431" s="23"/>
    </row>
    <row r="432" spans="11:11" ht="15.75" customHeight="1" x14ac:dyDescent="0.25">
      <c r="K432" s="23"/>
    </row>
    <row r="433" spans="11:11" ht="15.75" customHeight="1" x14ac:dyDescent="0.25">
      <c r="K433" s="23"/>
    </row>
    <row r="434" spans="11:11" ht="15.75" customHeight="1" x14ac:dyDescent="0.25">
      <c r="K434" s="23"/>
    </row>
    <row r="435" spans="11:11" ht="15.75" customHeight="1" x14ac:dyDescent="0.25">
      <c r="K435" s="23"/>
    </row>
    <row r="436" spans="11:11" ht="15.75" customHeight="1" x14ac:dyDescent="0.25">
      <c r="K436" s="23"/>
    </row>
    <row r="437" spans="11:11" ht="15.75" customHeight="1" x14ac:dyDescent="0.25">
      <c r="K437" s="23"/>
    </row>
    <row r="438" spans="11:11" ht="15.75" customHeight="1" x14ac:dyDescent="0.25">
      <c r="K438" s="23"/>
    </row>
    <row r="439" spans="11:11" ht="15.75" customHeight="1" x14ac:dyDescent="0.25">
      <c r="K439" s="23"/>
    </row>
    <row r="440" spans="11:11" ht="15.75" customHeight="1" x14ac:dyDescent="0.25">
      <c r="K440" s="23"/>
    </row>
    <row r="441" spans="11:11" ht="15.75" customHeight="1" x14ac:dyDescent="0.25">
      <c r="K441" s="23"/>
    </row>
    <row r="442" spans="11:11" ht="15.75" customHeight="1" x14ac:dyDescent="0.25">
      <c r="K442" s="23"/>
    </row>
    <row r="443" spans="11:11" ht="15.75" customHeight="1" x14ac:dyDescent="0.25">
      <c r="K443" s="23"/>
    </row>
    <row r="444" spans="11:11" ht="15.75" customHeight="1" x14ac:dyDescent="0.25">
      <c r="K444" s="23"/>
    </row>
    <row r="445" spans="11:11" ht="15.75" customHeight="1" x14ac:dyDescent="0.25">
      <c r="K445" s="23"/>
    </row>
    <row r="446" spans="11:11" ht="15.75" customHeight="1" x14ac:dyDescent="0.25">
      <c r="K446" s="23"/>
    </row>
    <row r="447" spans="11:11" ht="15.75" customHeight="1" x14ac:dyDescent="0.25">
      <c r="K447" s="23"/>
    </row>
    <row r="448" spans="11:11" ht="15.75" customHeight="1" x14ac:dyDescent="0.25">
      <c r="K448" s="23"/>
    </row>
    <row r="449" spans="11:11" ht="15.75" customHeight="1" x14ac:dyDescent="0.25">
      <c r="K449" s="23"/>
    </row>
    <row r="450" spans="11:11" ht="15.75" customHeight="1" x14ac:dyDescent="0.25">
      <c r="K450" s="23"/>
    </row>
    <row r="451" spans="11:11" ht="15.75" customHeight="1" x14ac:dyDescent="0.25">
      <c r="K451" s="23"/>
    </row>
    <row r="452" spans="11:11" ht="15.75" customHeight="1" x14ac:dyDescent="0.25">
      <c r="K452" s="23"/>
    </row>
    <row r="453" spans="11:11" ht="15.75" customHeight="1" x14ac:dyDescent="0.25">
      <c r="K453" s="23"/>
    </row>
    <row r="454" spans="11:11" ht="15.75" customHeight="1" x14ac:dyDescent="0.25">
      <c r="K454" s="23"/>
    </row>
    <row r="455" spans="11:11" ht="15.75" customHeight="1" x14ac:dyDescent="0.25">
      <c r="K455" s="23"/>
    </row>
    <row r="456" spans="11:11" ht="15.75" customHeight="1" x14ac:dyDescent="0.25">
      <c r="K456" s="23"/>
    </row>
    <row r="457" spans="11:11" ht="15.75" customHeight="1" x14ac:dyDescent="0.25">
      <c r="K457" s="23"/>
    </row>
    <row r="458" spans="11:11" ht="15.75" customHeight="1" x14ac:dyDescent="0.25">
      <c r="K458" s="23"/>
    </row>
    <row r="459" spans="11:11" ht="15.75" customHeight="1" x14ac:dyDescent="0.25">
      <c r="K459" s="23"/>
    </row>
    <row r="460" spans="11:11" ht="15.75" customHeight="1" x14ac:dyDescent="0.25">
      <c r="K460" s="23"/>
    </row>
    <row r="461" spans="11:11" ht="15.75" customHeight="1" x14ac:dyDescent="0.25">
      <c r="K461" s="23"/>
    </row>
    <row r="462" spans="11:11" ht="15.75" customHeight="1" x14ac:dyDescent="0.25">
      <c r="K462" s="23"/>
    </row>
    <row r="463" spans="11:11" ht="15.75" customHeight="1" x14ac:dyDescent="0.25">
      <c r="K463" s="23"/>
    </row>
    <row r="464" spans="11:11" ht="15.75" customHeight="1" x14ac:dyDescent="0.25">
      <c r="K464" s="23"/>
    </row>
    <row r="465" spans="11:11" ht="15.75" customHeight="1" x14ac:dyDescent="0.25">
      <c r="K465" s="23"/>
    </row>
    <row r="466" spans="11:11" ht="15.75" customHeight="1" x14ac:dyDescent="0.25">
      <c r="K466" s="23"/>
    </row>
    <row r="467" spans="11:11" ht="15.75" customHeight="1" x14ac:dyDescent="0.25">
      <c r="K467" s="23"/>
    </row>
    <row r="468" spans="11:11" ht="15.75" customHeight="1" x14ac:dyDescent="0.25">
      <c r="K468" s="23"/>
    </row>
    <row r="469" spans="11:11" ht="15.75" customHeight="1" x14ac:dyDescent="0.25">
      <c r="K469" s="23"/>
    </row>
    <row r="470" spans="11:11" ht="15.75" customHeight="1" x14ac:dyDescent="0.25">
      <c r="K470" s="23"/>
    </row>
    <row r="471" spans="11:11" ht="15.75" customHeight="1" x14ac:dyDescent="0.25">
      <c r="K471" s="23"/>
    </row>
    <row r="472" spans="11:11" ht="15.75" customHeight="1" x14ac:dyDescent="0.25">
      <c r="K472" s="23"/>
    </row>
    <row r="473" spans="11:11" ht="15.75" customHeight="1" x14ac:dyDescent="0.25">
      <c r="K473" s="23"/>
    </row>
    <row r="474" spans="11:11" ht="15.75" customHeight="1" x14ac:dyDescent="0.25">
      <c r="K474" s="23"/>
    </row>
    <row r="475" spans="11:11" ht="15.75" customHeight="1" x14ac:dyDescent="0.25">
      <c r="K475" s="23"/>
    </row>
    <row r="476" spans="11:11" ht="15.75" customHeight="1" x14ac:dyDescent="0.25">
      <c r="K476" s="23"/>
    </row>
    <row r="477" spans="11:11" ht="15.75" customHeight="1" x14ac:dyDescent="0.25">
      <c r="K477" s="23"/>
    </row>
    <row r="478" spans="11:11" ht="15.75" customHeight="1" x14ac:dyDescent="0.25">
      <c r="K478" s="23"/>
    </row>
    <row r="479" spans="11:11" ht="15.75" customHeight="1" x14ac:dyDescent="0.25">
      <c r="K479" s="23"/>
    </row>
    <row r="480" spans="11:11" ht="15.75" customHeight="1" x14ac:dyDescent="0.25">
      <c r="K480" s="23"/>
    </row>
    <row r="481" spans="11:11" ht="15.75" customHeight="1" x14ac:dyDescent="0.25">
      <c r="K481" s="23"/>
    </row>
    <row r="482" spans="11:11" ht="15.75" customHeight="1" x14ac:dyDescent="0.25">
      <c r="K482" s="23"/>
    </row>
    <row r="483" spans="11:11" ht="15.75" customHeight="1" x14ac:dyDescent="0.25">
      <c r="K483" s="23"/>
    </row>
    <row r="484" spans="11:11" ht="15.75" customHeight="1" x14ac:dyDescent="0.25">
      <c r="K484" s="23"/>
    </row>
    <row r="485" spans="11:11" ht="15.75" customHeight="1" x14ac:dyDescent="0.25">
      <c r="K485" s="23"/>
    </row>
    <row r="486" spans="11:11" ht="15.75" customHeight="1" x14ac:dyDescent="0.25">
      <c r="K486" s="23"/>
    </row>
    <row r="487" spans="11:11" ht="15.75" customHeight="1" x14ac:dyDescent="0.25">
      <c r="K487" s="23"/>
    </row>
    <row r="488" spans="11:11" ht="15.75" customHeight="1" x14ac:dyDescent="0.25">
      <c r="K488" s="23"/>
    </row>
    <row r="489" spans="11:11" ht="15.75" customHeight="1" x14ac:dyDescent="0.25">
      <c r="K489" s="23"/>
    </row>
    <row r="490" spans="11:11" ht="15.75" customHeight="1" x14ac:dyDescent="0.25">
      <c r="K490" s="23"/>
    </row>
    <row r="491" spans="11:11" ht="15.75" customHeight="1" x14ac:dyDescent="0.25">
      <c r="K491" s="23"/>
    </row>
    <row r="492" spans="11:11" ht="15.75" customHeight="1" x14ac:dyDescent="0.25">
      <c r="K492" s="23"/>
    </row>
    <row r="493" spans="11:11" ht="15.75" customHeight="1" x14ac:dyDescent="0.25">
      <c r="K493" s="23"/>
    </row>
    <row r="494" spans="11:11" ht="15.75" customHeight="1" x14ac:dyDescent="0.25">
      <c r="K494" s="23"/>
    </row>
    <row r="495" spans="11:11" ht="15.75" customHeight="1" x14ac:dyDescent="0.25">
      <c r="K495" s="23"/>
    </row>
    <row r="496" spans="11:11" ht="15.75" customHeight="1" x14ac:dyDescent="0.25">
      <c r="K496" s="23"/>
    </row>
    <row r="497" spans="11:11" ht="15.75" customHeight="1" x14ac:dyDescent="0.25">
      <c r="K497" s="23"/>
    </row>
    <row r="498" spans="11:11" ht="15.75" customHeight="1" x14ac:dyDescent="0.25">
      <c r="K498" s="23"/>
    </row>
    <row r="499" spans="11:11" ht="15.75" customHeight="1" x14ac:dyDescent="0.25">
      <c r="K499" s="23"/>
    </row>
    <row r="500" spans="11:11" ht="15.75" customHeight="1" x14ac:dyDescent="0.25">
      <c r="K500" s="23"/>
    </row>
    <row r="501" spans="11:11" ht="15.75" customHeight="1" x14ac:dyDescent="0.25">
      <c r="K501" s="23"/>
    </row>
    <row r="502" spans="11:11" ht="15.75" customHeight="1" x14ac:dyDescent="0.25">
      <c r="K502" s="23"/>
    </row>
    <row r="503" spans="11:11" ht="15.75" customHeight="1" x14ac:dyDescent="0.25">
      <c r="K503" s="23"/>
    </row>
    <row r="504" spans="11:11" ht="15.75" customHeight="1" x14ac:dyDescent="0.25">
      <c r="K504" s="23"/>
    </row>
    <row r="505" spans="11:11" ht="15.75" customHeight="1" x14ac:dyDescent="0.25">
      <c r="K505" s="23"/>
    </row>
    <row r="506" spans="11:11" ht="15.75" customHeight="1" x14ac:dyDescent="0.25">
      <c r="K506" s="23"/>
    </row>
    <row r="507" spans="11:11" ht="15.75" customHeight="1" x14ac:dyDescent="0.25">
      <c r="K507" s="23"/>
    </row>
    <row r="508" spans="11:11" ht="15.75" customHeight="1" x14ac:dyDescent="0.25">
      <c r="K508" s="23"/>
    </row>
    <row r="509" spans="11:11" ht="15.75" customHeight="1" x14ac:dyDescent="0.25">
      <c r="K509" s="23"/>
    </row>
    <row r="510" spans="11:11" ht="15.75" customHeight="1" x14ac:dyDescent="0.25">
      <c r="K510" s="23"/>
    </row>
    <row r="511" spans="11:11" ht="15.75" customHeight="1" x14ac:dyDescent="0.25">
      <c r="K511" s="23"/>
    </row>
    <row r="512" spans="11:11" ht="15.75" customHeight="1" x14ac:dyDescent="0.25">
      <c r="K512" s="23"/>
    </row>
    <row r="513" spans="11:11" ht="15.75" customHeight="1" x14ac:dyDescent="0.25">
      <c r="K513" s="23"/>
    </row>
    <row r="514" spans="11:11" ht="15.75" customHeight="1" x14ac:dyDescent="0.25">
      <c r="K514" s="23"/>
    </row>
    <row r="515" spans="11:11" ht="15.75" customHeight="1" x14ac:dyDescent="0.25">
      <c r="K515" s="23"/>
    </row>
    <row r="516" spans="11:11" ht="15.75" customHeight="1" x14ac:dyDescent="0.25">
      <c r="K516" s="23"/>
    </row>
    <row r="517" spans="11:11" ht="15.75" customHeight="1" x14ac:dyDescent="0.25">
      <c r="K517" s="23"/>
    </row>
    <row r="518" spans="11:11" ht="15.75" customHeight="1" x14ac:dyDescent="0.25">
      <c r="K518" s="23"/>
    </row>
    <row r="519" spans="11:11" ht="15.75" customHeight="1" x14ac:dyDescent="0.25">
      <c r="K519" s="23"/>
    </row>
    <row r="520" spans="11:11" ht="15.75" customHeight="1" x14ac:dyDescent="0.25">
      <c r="K520" s="23"/>
    </row>
    <row r="521" spans="11:11" ht="15.75" customHeight="1" x14ac:dyDescent="0.25">
      <c r="K521" s="23"/>
    </row>
    <row r="522" spans="11:11" ht="15.75" customHeight="1" x14ac:dyDescent="0.25">
      <c r="K522" s="23"/>
    </row>
    <row r="523" spans="11:11" ht="15.75" customHeight="1" x14ac:dyDescent="0.25">
      <c r="K523" s="23"/>
    </row>
    <row r="524" spans="11:11" ht="15.75" customHeight="1" x14ac:dyDescent="0.25">
      <c r="K524" s="23"/>
    </row>
    <row r="525" spans="11:11" ht="15.75" customHeight="1" x14ac:dyDescent="0.25">
      <c r="K525" s="23"/>
    </row>
    <row r="526" spans="11:11" ht="15.75" customHeight="1" x14ac:dyDescent="0.25">
      <c r="K526" s="23"/>
    </row>
    <row r="527" spans="11:11" ht="15.75" customHeight="1" x14ac:dyDescent="0.25">
      <c r="K527" s="23"/>
    </row>
    <row r="528" spans="11:11" ht="15.75" customHeight="1" x14ac:dyDescent="0.25">
      <c r="K528" s="23"/>
    </row>
    <row r="529" spans="11:11" ht="15.75" customHeight="1" x14ac:dyDescent="0.25">
      <c r="K529" s="23"/>
    </row>
    <row r="530" spans="11:11" ht="15.75" customHeight="1" x14ac:dyDescent="0.25">
      <c r="K530" s="23"/>
    </row>
    <row r="531" spans="11:11" ht="15.75" customHeight="1" x14ac:dyDescent="0.25">
      <c r="K531" s="23"/>
    </row>
    <row r="532" spans="11:11" ht="15.75" customHeight="1" x14ac:dyDescent="0.25">
      <c r="K532" s="23"/>
    </row>
    <row r="533" spans="11:11" ht="15.75" customHeight="1" x14ac:dyDescent="0.25">
      <c r="K533" s="23"/>
    </row>
    <row r="534" spans="11:11" ht="15.75" customHeight="1" x14ac:dyDescent="0.25">
      <c r="K534" s="23"/>
    </row>
    <row r="535" spans="11:11" ht="15.75" customHeight="1" x14ac:dyDescent="0.25">
      <c r="K535" s="23"/>
    </row>
    <row r="536" spans="11:11" ht="15.75" customHeight="1" x14ac:dyDescent="0.25">
      <c r="K536" s="23"/>
    </row>
    <row r="537" spans="11:11" ht="15.75" customHeight="1" x14ac:dyDescent="0.25">
      <c r="K537" s="23"/>
    </row>
    <row r="538" spans="11:11" ht="15.75" customHeight="1" x14ac:dyDescent="0.25">
      <c r="K538" s="23"/>
    </row>
    <row r="539" spans="11:11" ht="15.75" customHeight="1" x14ac:dyDescent="0.25">
      <c r="K539" s="23"/>
    </row>
    <row r="540" spans="11:11" ht="15.75" customHeight="1" x14ac:dyDescent="0.25">
      <c r="K540" s="23"/>
    </row>
    <row r="541" spans="11:11" ht="15.75" customHeight="1" x14ac:dyDescent="0.25">
      <c r="K541" s="23"/>
    </row>
    <row r="542" spans="11:11" ht="15.75" customHeight="1" x14ac:dyDescent="0.25">
      <c r="K542" s="23"/>
    </row>
    <row r="543" spans="11:11" ht="15.75" customHeight="1" x14ac:dyDescent="0.25">
      <c r="K543" s="23"/>
    </row>
    <row r="544" spans="11:11" ht="15.75" customHeight="1" x14ac:dyDescent="0.25">
      <c r="K544" s="23"/>
    </row>
    <row r="545" spans="11:11" ht="15.75" customHeight="1" x14ac:dyDescent="0.25">
      <c r="K545" s="23"/>
    </row>
    <row r="546" spans="11:11" ht="15.75" customHeight="1" x14ac:dyDescent="0.25">
      <c r="K546" s="23"/>
    </row>
    <row r="547" spans="11:11" ht="15.75" customHeight="1" x14ac:dyDescent="0.25">
      <c r="K547" s="23"/>
    </row>
    <row r="548" spans="11:11" ht="15.75" customHeight="1" x14ac:dyDescent="0.25">
      <c r="K548" s="23"/>
    </row>
    <row r="549" spans="11:11" ht="15.75" customHeight="1" x14ac:dyDescent="0.25">
      <c r="K549" s="23"/>
    </row>
    <row r="550" spans="11:11" ht="15.75" customHeight="1" x14ac:dyDescent="0.25">
      <c r="K550" s="23"/>
    </row>
    <row r="551" spans="11:11" ht="15.75" customHeight="1" x14ac:dyDescent="0.25">
      <c r="K551" s="23"/>
    </row>
    <row r="552" spans="11:11" ht="15.75" customHeight="1" x14ac:dyDescent="0.25">
      <c r="K552" s="23"/>
    </row>
    <row r="553" spans="11:11" ht="15.75" customHeight="1" x14ac:dyDescent="0.25">
      <c r="K553" s="23"/>
    </row>
    <row r="554" spans="11:11" ht="15.75" customHeight="1" x14ac:dyDescent="0.25">
      <c r="K554" s="23"/>
    </row>
    <row r="555" spans="11:11" ht="15.75" customHeight="1" x14ac:dyDescent="0.25">
      <c r="K555" s="23"/>
    </row>
    <row r="556" spans="11:11" ht="15.75" customHeight="1" x14ac:dyDescent="0.25">
      <c r="K556" s="23"/>
    </row>
    <row r="557" spans="11:11" ht="15.75" customHeight="1" x14ac:dyDescent="0.25">
      <c r="K557" s="23"/>
    </row>
    <row r="558" spans="11:11" ht="15.75" customHeight="1" x14ac:dyDescent="0.25">
      <c r="K558" s="23"/>
    </row>
    <row r="559" spans="11:11" ht="15.75" customHeight="1" x14ac:dyDescent="0.25">
      <c r="K559" s="23"/>
    </row>
    <row r="560" spans="11:11" ht="15.75" customHeight="1" x14ac:dyDescent="0.25">
      <c r="K560" s="23"/>
    </row>
    <row r="561" spans="11:11" ht="15.75" customHeight="1" x14ac:dyDescent="0.25">
      <c r="K561" s="23"/>
    </row>
    <row r="562" spans="11:11" ht="15.75" customHeight="1" x14ac:dyDescent="0.25">
      <c r="K562" s="23"/>
    </row>
    <row r="563" spans="11:11" ht="15.75" customHeight="1" x14ac:dyDescent="0.25">
      <c r="K563" s="23"/>
    </row>
    <row r="564" spans="11:11" ht="15.75" customHeight="1" x14ac:dyDescent="0.25">
      <c r="K564" s="23"/>
    </row>
    <row r="565" spans="11:11" ht="15.75" customHeight="1" x14ac:dyDescent="0.25">
      <c r="K565" s="23"/>
    </row>
    <row r="566" spans="11:11" ht="15.75" customHeight="1" x14ac:dyDescent="0.25">
      <c r="K566" s="23"/>
    </row>
    <row r="567" spans="11:11" ht="15.75" customHeight="1" x14ac:dyDescent="0.25">
      <c r="K567" s="23"/>
    </row>
    <row r="568" spans="11:11" ht="15.75" customHeight="1" x14ac:dyDescent="0.25">
      <c r="K568" s="23"/>
    </row>
    <row r="569" spans="11:11" ht="15.75" customHeight="1" x14ac:dyDescent="0.25">
      <c r="K569" s="23"/>
    </row>
    <row r="570" spans="11:11" ht="15.75" customHeight="1" x14ac:dyDescent="0.25">
      <c r="K570" s="23"/>
    </row>
    <row r="571" spans="11:11" ht="15.75" customHeight="1" x14ac:dyDescent="0.25">
      <c r="K571" s="23"/>
    </row>
    <row r="572" spans="11:11" ht="15.75" customHeight="1" x14ac:dyDescent="0.25">
      <c r="K572" s="23"/>
    </row>
    <row r="573" spans="11:11" ht="15.75" customHeight="1" x14ac:dyDescent="0.25">
      <c r="K573" s="23"/>
    </row>
    <row r="574" spans="11:11" ht="15.75" customHeight="1" x14ac:dyDescent="0.25">
      <c r="K574" s="23"/>
    </row>
    <row r="575" spans="11:11" ht="15.75" customHeight="1" x14ac:dyDescent="0.25">
      <c r="K575" s="23"/>
    </row>
    <row r="576" spans="11:11" ht="15.75" customHeight="1" x14ac:dyDescent="0.25">
      <c r="K576" s="23"/>
    </row>
    <row r="577" spans="11:11" ht="15.75" customHeight="1" x14ac:dyDescent="0.25">
      <c r="K577" s="23"/>
    </row>
    <row r="578" spans="11:11" ht="15.75" customHeight="1" x14ac:dyDescent="0.25">
      <c r="K578" s="23"/>
    </row>
    <row r="579" spans="11:11" ht="15.75" customHeight="1" x14ac:dyDescent="0.25">
      <c r="K579" s="23"/>
    </row>
    <row r="580" spans="11:11" ht="15.75" customHeight="1" x14ac:dyDescent="0.25">
      <c r="K580" s="23"/>
    </row>
    <row r="581" spans="11:11" ht="15.75" customHeight="1" x14ac:dyDescent="0.25">
      <c r="K581" s="23"/>
    </row>
    <row r="582" spans="11:11" ht="15.75" customHeight="1" x14ac:dyDescent="0.25">
      <c r="K582" s="23"/>
    </row>
    <row r="583" spans="11:11" ht="15.75" customHeight="1" x14ac:dyDescent="0.25">
      <c r="K583" s="23"/>
    </row>
    <row r="584" spans="11:11" ht="15.75" customHeight="1" x14ac:dyDescent="0.25">
      <c r="K584" s="23"/>
    </row>
    <row r="585" spans="11:11" ht="15.75" customHeight="1" x14ac:dyDescent="0.25">
      <c r="K585" s="23"/>
    </row>
    <row r="586" spans="11:11" ht="15.75" customHeight="1" x14ac:dyDescent="0.25">
      <c r="K586" s="23"/>
    </row>
    <row r="587" spans="11:11" ht="15.75" customHeight="1" x14ac:dyDescent="0.25">
      <c r="K587" s="23"/>
    </row>
    <row r="588" spans="11:11" ht="15.75" customHeight="1" x14ac:dyDescent="0.25">
      <c r="K588" s="23"/>
    </row>
    <row r="589" spans="11:11" ht="15.75" customHeight="1" x14ac:dyDescent="0.25">
      <c r="K589" s="23"/>
    </row>
    <row r="590" spans="11:11" ht="15.75" customHeight="1" x14ac:dyDescent="0.25">
      <c r="K590" s="23"/>
    </row>
    <row r="591" spans="11:11" ht="15.75" customHeight="1" x14ac:dyDescent="0.25">
      <c r="K591" s="23"/>
    </row>
    <row r="592" spans="11:11" ht="15.75" customHeight="1" x14ac:dyDescent="0.25">
      <c r="K592" s="23"/>
    </row>
    <row r="593" spans="11:11" ht="15.75" customHeight="1" x14ac:dyDescent="0.25">
      <c r="K593" s="23"/>
    </row>
    <row r="594" spans="11:11" ht="15.75" customHeight="1" x14ac:dyDescent="0.25">
      <c r="K594" s="23"/>
    </row>
    <row r="595" spans="11:11" ht="15.75" customHeight="1" x14ac:dyDescent="0.25">
      <c r="K595" s="23"/>
    </row>
    <row r="596" spans="11:11" ht="15.75" customHeight="1" x14ac:dyDescent="0.25">
      <c r="K596" s="23"/>
    </row>
    <row r="597" spans="11:11" ht="15.75" customHeight="1" x14ac:dyDescent="0.25">
      <c r="K597" s="23"/>
    </row>
    <row r="598" spans="11:11" ht="15.75" customHeight="1" x14ac:dyDescent="0.25">
      <c r="K598" s="23"/>
    </row>
    <row r="599" spans="11:11" ht="15.75" customHeight="1" x14ac:dyDescent="0.25">
      <c r="K599" s="23"/>
    </row>
    <row r="600" spans="11:11" ht="15.75" customHeight="1" x14ac:dyDescent="0.25">
      <c r="K600" s="23"/>
    </row>
    <row r="601" spans="11:11" ht="15.75" customHeight="1" x14ac:dyDescent="0.25">
      <c r="K601" s="23"/>
    </row>
    <row r="602" spans="11:11" ht="15.75" customHeight="1" x14ac:dyDescent="0.25">
      <c r="K602" s="23"/>
    </row>
    <row r="603" spans="11:11" ht="15.75" customHeight="1" x14ac:dyDescent="0.25">
      <c r="K603" s="23"/>
    </row>
    <row r="604" spans="11:11" ht="15.75" customHeight="1" x14ac:dyDescent="0.25">
      <c r="K604" s="23"/>
    </row>
    <row r="605" spans="11:11" ht="15.75" customHeight="1" x14ac:dyDescent="0.25">
      <c r="K605" s="23"/>
    </row>
    <row r="606" spans="11:11" ht="15.75" customHeight="1" x14ac:dyDescent="0.25">
      <c r="K606" s="23"/>
    </row>
    <row r="607" spans="11:11" ht="15.75" customHeight="1" x14ac:dyDescent="0.25">
      <c r="K607" s="23"/>
    </row>
    <row r="608" spans="11:11" ht="15.75" customHeight="1" x14ac:dyDescent="0.25">
      <c r="K608" s="23"/>
    </row>
    <row r="609" spans="11:11" ht="15.75" customHeight="1" x14ac:dyDescent="0.25">
      <c r="K609" s="23"/>
    </row>
    <row r="610" spans="11:11" ht="15.75" customHeight="1" x14ac:dyDescent="0.25">
      <c r="K610" s="23"/>
    </row>
    <row r="611" spans="11:11" ht="15.75" customHeight="1" x14ac:dyDescent="0.25">
      <c r="K611" s="23"/>
    </row>
    <row r="612" spans="11:11" ht="15.75" customHeight="1" x14ac:dyDescent="0.25">
      <c r="K612" s="23"/>
    </row>
    <row r="613" spans="11:11" ht="15.75" customHeight="1" x14ac:dyDescent="0.25">
      <c r="K613" s="23"/>
    </row>
    <row r="614" spans="11:11" ht="15.75" customHeight="1" x14ac:dyDescent="0.25">
      <c r="K614" s="23"/>
    </row>
    <row r="615" spans="11:11" ht="15.75" customHeight="1" x14ac:dyDescent="0.25">
      <c r="K615" s="23"/>
    </row>
    <row r="616" spans="11:11" ht="15.75" customHeight="1" x14ac:dyDescent="0.25">
      <c r="K616" s="23"/>
    </row>
    <row r="617" spans="11:11" ht="15.75" customHeight="1" x14ac:dyDescent="0.25">
      <c r="K617" s="23"/>
    </row>
    <row r="618" spans="11:11" ht="15.75" customHeight="1" x14ac:dyDescent="0.25">
      <c r="K618" s="23"/>
    </row>
    <row r="619" spans="11:11" ht="15.75" customHeight="1" x14ac:dyDescent="0.25">
      <c r="K619" s="23"/>
    </row>
    <row r="620" spans="11:11" ht="15.75" customHeight="1" x14ac:dyDescent="0.25">
      <c r="K620" s="23"/>
    </row>
    <row r="621" spans="11:11" ht="15.75" customHeight="1" x14ac:dyDescent="0.25">
      <c r="K621" s="23"/>
    </row>
    <row r="622" spans="11:11" ht="15.75" customHeight="1" x14ac:dyDescent="0.25">
      <c r="K622" s="23"/>
    </row>
    <row r="623" spans="11:11" ht="15.75" customHeight="1" x14ac:dyDescent="0.25">
      <c r="K623" s="23"/>
    </row>
    <row r="624" spans="11:11" ht="15.75" customHeight="1" x14ac:dyDescent="0.25">
      <c r="K624" s="23"/>
    </row>
    <row r="625" spans="11:11" ht="15.75" customHeight="1" x14ac:dyDescent="0.25">
      <c r="K625" s="23"/>
    </row>
    <row r="626" spans="11:11" ht="15.75" customHeight="1" x14ac:dyDescent="0.25">
      <c r="K626" s="23"/>
    </row>
    <row r="627" spans="11:11" ht="15.75" customHeight="1" x14ac:dyDescent="0.25">
      <c r="K627" s="23"/>
    </row>
    <row r="628" spans="11:11" ht="15.75" customHeight="1" x14ac:dyDescent="0.25">
      <c r="K628" s="23"/>
    </row>
    <row r="629" spans="11:11" ht="15.75" customHeight="1" x14ac:dyDescent="0.25">
      <c r="K629" s="23"/>
    </row>
    <row r="630" spans="11:11" ht="15.75" customHeight="1" x14ac:dyDescent="0.25">
      <c r="K630" s="23"/>
    </row>
    <row r="631" spans="11:11" ht="15.75" customHeight="1" x14ac:dyDescent="0.25">
      <c r="K631" s="23"/>
    </row>
    <row r="632" spans="11:11" ht="15.75" customHeight="1" x14ac:dyDescent="0.25">
      <c r="K632" s="23"/>
    </row>
    <row r="633" spans="11:11" ht="15.75" customHeight="1" x14ac:dyDescent="0.25">
      <c r="K633" s="23"/>
    </row>
    <row r="634" spans="11:11" ht="15.75" customHeight="1" x14ac:dyDescent="0.25">
      <c r="K634" s="23"/>
    </row>
    <row r="635" spans="11:11" ht="15.75" customHeight="1" x14ac:dyDescent="0.25">
      <c r="K635" s="23"/>
    </row>
    <row r="636" spans="11:11" ht="15.75" customHeight="1" x14ac:dyDescent="0.25">
      <c r="K636" s="23"/>
    </row>
    <row r="637" spans="11:11" ht="15.75" customHeight="1" x14ac:dyDescent="0.25">
      <c r="K637" s="23"/>
    </row>
    <row r="638" spans="11:11" ht="15.75" customHeight="1" x14ac:dyDescent="0.25">
      <c r="K638" s="23"/>
    </row>
    <row r="639" spans="11:11" ht="15.75" customHeight="1" x14ac:dyDescent="0.25">
      <c r="K639" s="23"/>
    </row>
    <row r="640" spans="11:11" ht="15.75" customHeight="1" x14ac:dyDescent="0.25">
      <c r="K640" s="23"/>
    </row>
    <row r="641" spans="11:11" ht="15.75" customHeight="1" x14ac:dyDescent="0.25">
      <c r="K641" s="23"/>
    </row>
    <row r="642" spans="11:11" ht="15.75" customHeight="1" x14ac:dyDescent="0.25">
      <c r="K642" s="23"/>
    </row>
    <row r="643" spans="11:11" ht="15.75" customHeight="1" x14ac:dyDescent="0.25">
      <c r="K643" s="23"/>
    </row>
    <row r="644" spans="11:11" ht="15.75" customHeight="1" x14ac:dyDescent="0.25">
      <c r="K644" s="23"/>
    </row>
    <row r="645" spans="11:11" ht="15.75" customHeight="1" x14ac:dyDescent="0.25">
      <c r="K645" s="23"/>
    </row>
    <row r="646" spans="11:11" ht="15.75" customHeight="1" x14ac:dyDescent="0.25">
      <c r="K646" s="23"/>
    </row>
    <row r="647" spans="11:11" ht="15.75" customHeight="1" x14ac:dyDescent="0.25">
      <c r="K647" s="23"/>
    </row>
    <row r="648" spans="11:11" ht="15.75" customHeight="1" x14ac:dyDescent="0.25">
      <c r="K648" s="23"/>
    </row>
    <row r="649" spans="11:11" ht="15.75" customHeight="1" x14ac:dyDescent="0.25">
      <c r="K649" s="23"/>
    </row>
    <row r="650" spans="11:11" ht="15.75" customHeight="1" x14ac:dyDescent="0.25">
      <c r="K650" s="23"/>
    </row>
    <row r="651" spans="11:11" ht="15.75" customHeight="1" x14ac:dyDescent="0.25">
      <c r="K651" s="23"/>
    </row>
    <row r="652" spans="11:11" ht="15.75" customHeight="1" x14ac:dyDescent="0.25">
      <c r="K652" s="23"/>
    </row>
    <row r="653" spans="11:11" ht="15.75" customHeight="1" x14ac:dyDescent="0.25">
      <c r="K653" s="23"/>
    </row>
    <row r="654" spans="11:11" ht="15.75" customHeight="1" x14ac:dyDescent="0.25">
      <c r="K654" s="23"/>
    </row>
    <row r="655" spans="11:11" ht="15.75" customHeight="1" x14ac:dyDescent="0.25">
      <c r="K655" s="23"/>
    </row>
    <row r="656" spans="11:11" ht="15.75" customHeight="1" x14ac:dyDescent="0.25">
      <c r="K656" s="23"/>
    </row>
    <row r="657" spans="11:11" ht="15.75" customHeight="1" x14ac:dyDescent="0.25">
      <c r="K657" s="23"/>
    </row>
    <row r="658" spans="11:11" ht="15.75" customHeight="1" x14ac:dyDescent="0.25">
      <c r="K658" s="23"/>
    </row>
    <row r="659" spans="11:11" ht="15.75" customHeight="1" x14ac:dyDescent="0.25">
      <c r="K659" s="23"/>
    </row>
    <row r="660" spans="11:11" ht="15.75" customHeight="1" x14ac:dyDescent="0.25">
      <c r="K660" s="23"/>
    </row>
    <row r="661" spans="11:11" ht="15.75" customHeight="1" x14ac:dyDescent="0.25">
      <c r="K661" s="23"/>
    </row>
    <row r="662" spans="11:11" ht="15.75" customHeight="1" x14ac:dyDescent="0.25">
      <c r="K662" s="23"/>
    </row>
    <row r="663" spans="11:11" ht="15.75" customHeight="1" x14ac:dyDescent="0.25">
      <c r="K663" s="23"/>
    </row>
    <row r="664" spans="11:11" ht="15.75" customHeight="1" x14ac:dyDescent="0.25">
      <c r="K664" s="23"/>
    </row>
    <row r="665" spans="11:11" ht="15.75" customHeight="1" x14ac:dyDescent="0.25">
      <c r="K665" s="23"/>
    </row>
    <row r="666" spans="11:11" ht="15.75" customHeight="1" x14ac:dyDescent="0.25">
      <c r="K666" s="23"/>
    </row>
    <row r="667" spans="11:11" ht="15.75" customHeight="1" x14ac:dyDescent="0.25">
      <c r="K667" s="23"/>
    </row>
    <row r="668" spans="11:11" ht="15.75" customHeight="1" x14ac:dyDescent="0.25">
      <c r="K668" s="23"/>
    </row>
    <row r="669" spans="11:11" ht="15.75" customHeight="1" x14ac:dyDescent="0.25">
      <c r="K669" s="23"/>
    </row>
    <row r="670" spans="11:11" ht="15.75" customHeight="1" x14ac:dyDescent="0.25">
      <c r="K670" s="23"/>
    </row>
    <row r="671" spans="11:11" ht="15.75" customHeight="1" x14ac:dyDescent="0.25">
      <c r="K671" s="23"/>
    </row>
    <row r="672" spans="11:11" ht="15.75" customHeight="1" x14ac:dyDescent="0.25">
      <c r="K672" s="23"/>
    </row>
    <row r="673" spans="11:11" ht="15.75" customHeight="1" x14ac:dyDescent="0.25">
      <c r="K673" s="23"/>
    </row>
    <row r="674" spans="11:11" ht="15.75" customHeight="1" x14ac:dyDescent="0.25">
      <c r="K674" s="23"/>
    </row>
    <row r="675" spans="11:11" ht="15.75" customHeight="1" x14ac:dyDescent="0.25">
      <c r="K675" s="23"/>
    </row>
    <row r="676" spans="11:11" ht="15.75" customHeight="1" x14ac:dyDescent="0.25">
      <c r="K676" s="23"/>
    </row>
    <row r="677" spans="11:11" ht="15.75" customHeight="1" x14ac:dyDescent="0.25">
      <c r="K677" s="23"/>
    </row>
    <row r="678" spans="11:11" ht="15.75" customHeight="1" x14ac:dyDescent="0.25">
      <c r="K678" s="23"/>
    </row>
    <row r="679" spans="11:11" ht="15.75" customHeight="1" x14ac:dyDescent="0.25">
      <c r="K679" s="23"/>
    </row>
    <row r="680" spans="11:11" ht="15.75" customHeight="1" x14ac:dyDescent="0.25">
      <c r="K680" s="23"/>
    </row>
    <row r="681" spans="11:11" ht="15.75" customHeight="1" x14ac:dyDescent="0.25">
      <c r="K681" s="23"/>
    </row>
    <row r="682" spans="11:11" ht="15.75" customHeight="1" x14ac:dyDescent="0.25">
      <c r="K682" s="23"/>
    </row>
    <row r="683" spans="11:11" ht="15.75" customHeight="1" x14ac:dyDescent="0.25">
      <c r="K683" s="23"/>
    </row>
    <row r="684" spans="11:11" ht="15.75" customHeight="1" x14ac:dyDescent="0.25">
      <c r="K684" s="23"/>
    </row>
    <row r="685" spans="11:11" ht="15.75" customHeight="1" x14ac:dyDescent="0.25">
      <c r="K685" s="23"/>
    </row>
    <row r="686" spans="11:11" ht="15.75" customHeight="1" x14ac:dyDescent="0.25">
      <c r="K686" s="23"/>
    </row>
    <row r="687" spans="11:11" ht="15.75" customHeight="1" x14ac:dyDescent="0.25">
      <c r="K687" s="23"/>
    </row>
    <row r="688" spans="11:11" ht="15.75" customHeight="1" x14ac:dyDescent="0.25">
      <c r="K688" s="23"/>
    </row>
    <row r="689" spans="11:11" ht="15.75" customHeight="1" x14ac:dyDescent="0.25">
      <c r="K689" s="23"/>
    </row>
    <row r="690" spans="11:11" ht="15.75" customHeight="1" x14ac:dyDescent="0.25">
      <c r="K690" s="23"/>
    </row>
    <row r="691" spans="11:11" ht="15.75" customHeight="1" x14ac:dyDescent="0.25">
      <c r="K691" s="23"/>
    </row>
    <row r="692" spans="11:11" ht="15.75" customHeight="1" x14ac:dyDescent="0.25">
      <c r="K692" s="23"/>
    </row>
    <row r="693" spans="11:11" ht="15.75" customHeight="1" x14ac:dyDescent="0.25">
      <c r="K693" s="23"/>
    </row>
    <row r="694" spans="11:11" ht="15.75" customHeight="1" x14ac:dyDescent="0.25">
      <c r="K694" s="23"/>
    </row>
    <row r="695" spans="11:11" ht="15.75" customHeight="1" x14ac:dyDescent="0.25">
      <c r="K695" s="23"/>
    </row>
    <row r="696" spans="11:11" ht="15.75" customHeight="1" x14ac:dyDescent="0.25">
      <c r="K696" s="23"/>
    </row>
    <row r="697" spans="11:11" ht="15.75" customHeight="1" x14ac:dyDescent="0.25">
      <c r="K697" s="23"/>
    </row>
    <row r="698" spans="11:11" ht="15.75" customHeight="1" x14ac:dyDescent="0.25">
      <c r="K698" s="23"/>
    </row>
    <row r="699" spans="11:11" ht="15.75" customHeight="1" x14ac:dyDescent="0.25">
      <c r="K699" s="23"/>
    </row>
    <row r="700" spans="11:11" ht="15.75" customHeight="1" x14ac:dyDescent="0.25">
      <c r="K700" s="23"/>
    </row>
    <row r="701" spans="11:11" ht="15.75" customHeight="1" x14ac:dyDescent="0.25">
      <c r="K701" s="23"/>
    </row>
    <row r="702" spans="11:11" ht="15.75" customHeight="1" x14ac:dyDescent="0.25">
      <c r="K702" s="23"/>
    </row>
    <row r="703" spans="11:11" ht="15.75" customHeight="1" x14ac:dyDescent="0.25">
      <c r="K703" s="23"/>
    </row>
    <row r="704" spans="11:11" ht="15.75" customHeight="1" x14ac:dyDescent="0.25">
      <c r="K704" s="23"/>
    </row>
    <row r="705" spans="11:11" ht="15.75" customHeight="1" x14ac:dyDescent="0.25">
      <c r="K705" s="23"/>
    </row>
    <row r="706" spans="11:11" ht="15.75" customHeight="1" x14ac:dyDescent="0.25">
      <c r="K706" s="23"/>
    </row>
    <row r="707" spans="11:11" ht="15.75" customHeight="1" x14ac:dyDescent="0.25">
      <c r="K707" s="23"/>
    </row>
    <row r="708" spans="11:11" ht="15.75" customHeight="1" x14ac:dyDescent="0.25">
      <c r="K708" s="23"/>
    </row>
    <row r="709" spans="11:11" ht="15.75" customHeight="1" x14ac:dyDescent="0.25">
      <c r="K709" s="23"/>
    </row>
    <row r="710" spans="11:11" ht="15.75" customHeight="1" x14ac:dyDescent="0.25">
      <c r="K710" s="23"/>
    </row>
    <row r="711" spans="11:11" ht="15.75" customHeight="1" x14ac:dyDescent="0.25">
      <c r="K711" s="23"/>
    </row>
    <row r="712" spans="11:11" ht="15.75" customHeight="1" x14ac:dyDescent="0.25">
      <c r="K712" s="23"/>
    </row>
    <row r="713" spans="11:11" ht="15.75" customHeight="1" x14ac:dyDescent="0.25">
      <c r="K713" s="23"/>
    </row>
    <row r="714" spans="11:11" ht="15.75" customHeight="1" x14ac:dyDescent="0.25">
      <c r="K714" s="23"/>
    </row>
    <row r="715" spans="11:11" ht="15.75" customHeight="1" x14ac:dyDescent="0.25">
      <c r="K715" s="23"/>
    </row>
    <row r="716" spans="11:11" ht="15.75" customHeight="1" x14ac:dyDescent="0.25">
      <c r="K716" s="23"/>
    </row>
    <row r="717" spans="11:11" ht="15.75" customHeight="1" x14ac:dyDescent="0.25">
      <c r="K717" s="23"/>
    </row>
    <row r="718" spans="11:11" ht="15.75" customHeight="1" x14ac:dyDescent="0.25">
      <c r="K718" s="23"/>
    </row>
    <row r="719" spans="11:11" ht="15.75" customHeight="1" x14ac:dyDescent="0.25">
      <c r="K719" s="23"/>
    </row>
    <row r="720" spans="11:11" ht="15.75" customHeight="1" x14ac:dyDescent="0.25">
      <c r="K720" s="23"/>
    </row>
    <row r="721" spans="11:11" ht="15.75" customHeight="1" x14ac:dyDescent="0.25">
      <c r="K721" s="23"/>
    </row>
    <row r="722" spans="11:11" ht="15.75" customHeight="1" x14ac:dyDescent="0.25">
      <c r="K722" s="23"/>
    </row>
    <row r="723" spans="11:11" ht="15.75" customHeight="1" x14ac:dyDescent="0.25">
      <c r="K723" s="23"/>
    </row>
    <row r="724" spans="11:11" ht="15.75" customHeight="1" x14ac:dyDescent="0.25">
      <c r="K724" s="23"/>
    </row>
    <row r="725" spans="11:11" ht="15.75" customHeight="1" x14ac:dyDescent="0.25">
      <c r="K725" s="23"/>
    </row>
    <row r="726" spans="11:11" ht="15.75" customHeight="1" x14ac:dyDescent="0.25">
      <c r="K726" s="23"/>
    </row>
    <row r="727" spans="11:11" ht="15.75" customHeight="1" x14ac:dyDescent="0.25">
      <c r="K727" s="23"/>
    </row>
    <row r="728" spans="11:11" ht="15.75" customHeight="1" x14ac:dyDescent="0.25">
      <c r="K728" s="23"/>
    </row>
    <row r="729" spans="11:11" ht="15.75" customHeight="1" x14ac:dyDescent="0.25">
      <c r="K729" s="23"/>
    </row>
    <row r="730" spans="11:11" ht="15.75" customHeight="1" x14ac:dyDescent="0.25">
      <c r="K730" s="23"/>
    </row>
    <row r="731" spans="11:11" ht="15.75" customHeight="1" x14ac:dyDescent="0.25">
      <c r="K731" s="23"/>
    </row>
    <row r="732" spans="11:11" ht="15.75" customHeight="1" x14ac:dyDescent="0.25">
      <c r="K732" s="23"/>
    </row>
    <row r="733" spans="11:11" ht="15.75" customHeight="1" x14ac:dyDescent="0.25">
      <c r="K733" s="23"/>
    </row>
    <row r="734" spans="11:11" ht="15.75" customHeight="1" x14ac:dyDescent="0.25">
      <c r="K734" s="23"/>
    </row>
    <row r="735" spans="11:11" ht="15.75" customHeight="1" x14ac:dyDescent="0.25">
      <c r="K735" s="23"/>
    </row>
    <row r="736" spans="11:11" ht="15.75" customHeight="1" x14ac:dyDescent="0.25">
      <c r="K736" s="23"/>
    </row>
    <row r="737" spans="11:11" ht="15.75" customHeight="1" x14ac:dyDescent="0.25">
      <c r="K737" s="23"/>
    </row>
    <row r="738" spans="11:11" ht="15.75" customHeight="1" x14ac:dyDescent="0.25">
      <c r="K738" s="23"/>
    </row>
    <row r="739" spans="11:11" ht="15.75" customHeight="1" x14ac:dyDescent="0.25">
      <c r="K739" s="23"/>
    </row>
    <row r="740" spans="11:11" ht="15.75" customHeight="1" x14ac:dyDescent="0.25">
      <c r="K740" s="23"/>
    </row>
    <row r="741" spans="11:11" ht="15.75" customHeight="1" x14ac:dyDescent="0.25">
      <c r="K741" s="23"/>
    </row>
    <row r="742" spans="11:11" ht="15.75" customHeight="1" x14ac:dyDescent="0.25">
      <c r="K742" s="23"/>
    </row>
    <row r="743" spans="11:11" ht="15.75" customHeight="1" x14ac:dyDescent="0.25">
      <c r="K743" s="23"/>
    </row>
    <row r="744" spans="11:11" ht="15.75" customHeight="1" x14ac:dyDescent="0.25">
      <c r="K744" s="23"/>
    </row>
    <row r="745" spans="11:11" ht="15.75" customHeight="1" x14ac:dyDescent="0.25">
      <c r="K745" s="23"/>
    </row>
    <row r="746" spans="11:11" ht="15.75" customHeight="1" x14ac:dyDescent="0.25">
      <c r="K746" s="23"/>
    </row>
    <row r="747" spans="11:11" ht="15.75" customHeight="1" x14ac:dyDescent="0.25">
      <c r="K747" s="23"/>
    </row>
    <row r="748" spans="11:11" ht="15.75" customHeight="1" x14ac:dyDescent="0.25">
      <c r="K748" s="23"/>
    </row>
    <row r="749" spans="11:11" ht="15.75" customHeight="1" x14ac:dyDescent="0.25">
      <c r="K749" s="23"/>
    </row>
    <row r="750" spans="11:11" ht="15.75" customHeight="1" x14ac:dyDescent="0.25">
      <c r="K750" s="23"/>
    </row>
    <row r="751" spans="11:11" ht="15.75" customHeight="1" x14ac:dyDescent="0.25">
      <c r="K751" s="23"/>
    </row>
    <row r="752" spans="11:11" ht="15.75" customHeight="1" x14ac:dyDescent="0.25">
      <c r="K752" s="23"/>
    </row>
    <row r="753" spans="11:11" ht="15.75" customHeight="1" x14ac:dyDescent="0.25">
      <c r="K753" s="23"/>
    </row>
    <row r="754" spans="11:11" ht="15.75" customHeight="1" x14ac:dyDescent="0.25">
      <c r="K754" s="23"/>
    </row>
    <row r="755" spans="11:11" ht="15.75" customHeight="1" x14ac:dyDescent="0.25">
      <c r="K755" s="23"/>
    </row>
    <row r="756" spans="11:11" ht="15.75" customHeight="1" x14ac:dyDescent="0.25">
      <c r="K756" s="23"/>
    </row>
    <row r="757" spans="11:11" ht="15.75" customHeight="1" x14ac:dyDescent="0.25">
      <c r="K757" s="23"/>
    </row>
    <row r="758" spans="11:11" ht="15.75" customHeight="1" x14ac:dyDescent="0.25">
      <c r="K758" s="23"/>
    </row>
    <row r="759" spans="11:11" ht="15.75" customHeight="1" x14ac:dyDescent="0.25">
      <c r="K759" s="23"/>
    </row>
    <row r="760" spans="11:11" ht="15.75" customHeight="1" x14ac:dyDescent="0.25">
      <c r="K760" s="23"/>
    </row>
    <row r="761" spans="11:11" ht="15.75" customHeight="1" x14ac:dyDescent="0.25">
      <c r="K761" s="23"/>
    </row>
    <row r="762" spans="11:11" ht="15.75" customHeight="1" x14ac:dyDescent="0.25">
      <c r="K762" s="23"/>
    </row>
    <row r="763" spans="11:11" ht="15.75" customHeight="1" x14ac:dyDescent="0.25">
      <c r="K763" s="23"/>
    </row>
    <row r="764" spans="11:11" ht="15.75" customHeight="1" x14ac:dyDescent="0.25">
      <c r="K764" s="23"/>
    </row>
    <row r="765" spans="11:11" ht="15.75" customHeight="1" x14ac:dyDescent="0.25">
      <c r="K765" s="23"/>
    </row>
    <row r="766" spans="11:11" ht="15.75" customHeight="1" x14ac:dyDescent="0.25">
      <c r="K766" s="23"/>
    </row>
    <row r="767" spans="11:11" ht="15.75" customHeight="1" x14ac:dyDescent="0.25">
      <c r="K767" s="23"/>
    </row>
    <row r="768" spans="11:11" ht="15.75" customHeight="1" x14ac:dyDescent="0.25">
      <c r="K768" s="23"/>
    </row>
    <row r="769" spans="11:11" ht="15.75" customHeight="1" x14ac:dyDescent="0.25">
      <c r="K769" s="23"/>
    </row>
    <row r="770" spans="11:11" ht="15.75" customHeight="1" x14ac:dyDescent="0.25">
      <c r="K770" s="23"/>
    </row>
    <row r="771" spans="11:11" ht="15.75" customHeight="1" x14ac:dyDescent="0.25">
      <c r="K771" s="23"/>
    </row>
    <row r="772" spans="11:11" ht="15.75" customHeight="1" x14ac:dyDescent="0.25">
      <c r="K772" s="23"/>
    </row>
    <row r="773" spans="11:11" ht="15.75" customHeight="1" x14ac:dyDescent="0.25">
      <c r="K773" s="23"/>
    </row>
    <row r="774" spans="11:11" ht="15.75" customHeight="1" x14ac:dyDescent="0.25">
      <c r="K774" s="23"/>
    </row>
    <row r="775" spans="11:11" ht="15.75" customHeight="1" x14ac:dyDescent="0.25">
      <c r="K775" s="23"/>
    </row>
    <row r="776" spans="11:11" ht="15.75" customHeight="1" x14ac:dyDescent="0.25">
      <c r="K776" s="23"/>
    </row>
    <row r="777" spans="11:11" ht="15.75" customHeight="1" x14ac:dyDescent="0.25">
      <c r="K777" s="23"/>
    </row>
    <row r="778" spans="11:11" ht="15.75" customHeight="1" x14ac:dyDescent="0.25">
      <c r="K778" s="23"/>
    </row>
    <row r="779" spans="11:11" ht="15.75" customHeight="1" x14ac:dyDescent="0.25">
      <c r="K779" s="23"/>
    </row>
    <row r="780" spans="11:11" ht="15.75" customHeight="1" x14ac:dyDescent="0.25">
      <c r="K780" s="23"/>
    </row>
    <row r="781" spans="11:11" ht="15.75" customHeight="1" x14ac:dyDescent="0.25">
      <c r="K781" s="23"/>
    </row>
    <row r="782" spans="11:11" ht="15.75" customHeight="1" x14ac:dyDescent="0.25">
      <c r="K782" s="23"/>
    </row>
    <row r="783" spans="11:11" ht="15.75" customHeight="1" x14ac:dyDescent="0.25">
      <c r="K783" s="23"/>
    </row>
    <row r="784" spans="11:11" ht="15.75" customHeight="1" x14ac:dyDescent="0.25">
      <c r="K784" s="23"/>
    </row>
    <row r="785" spans="11:11" ht="15.75" customHeight="1" x14ac:dyDescent="0.25">
      <c r="K785" s="23"/>
    </row>
    <row r="786" spans="11:11" ht="15.75" customHeight="1" x14ac:dyDescent="0.25">
      <c r="K786" s="23"/>
    </row>
    <row r="787" spans="11:11" ht="15.75" customHeight="1" x14ac:dyDescent="0.25">
      <c r="K787" s="23"/>
    </row>
    <row r="788" spans="11:11" ht="15.75" customHeight="1" x14ac:dyDescent="0.25">
      <c r="K788" s="23"/>
    </row>
    <row r="789" spans="11:11" ht="15.75" customHeight="1" x14ac:dyDescent="0.25">
      <c r="K789" s="23"/>
    </row>
    <row r="790" spans="11:11" ht="15.75" customHeight="1" x14ac:dyDescent="0.25">
      <c r="K790" s="23"/>
    </row>
    <row r="791" spans="11:11" ht="15.75" customHeight="1" x14ac:dyDescent="0.25">
      <c r="K791" s="23"/>
    </row>
    <row r="792" spans="11:11" ht="15.75" customHeight="1" x14ac:dyDescent="0.25">
      <c r="K792" s="23"/>
    </row>
    <row r="793" spans="11:11" ht="15.75" customHeight="1" x14ac:dyDescent="0.25">
      <c r="K793" s="23"/>
    </row>
    <row r="794" spans="11:11" ht="15.75" customHeight="1" x14ac:dyDescent="0.25">
      <c r="K794" s="23"/>
    </row>
    <row r="795" spans="11:11" ht="15.75" customHeight="1" x14ac:dyDescent="0.25">
      <c r="K795" s="23"/>
    </row>
    <row r="796" spans="11:11" ht="15.75" customHeight="1" x14ac:dyDescent="0.25">
      <c r="K796" s="23"/>
    </row>
    <row r="797" spans="11:11" ht="15.75" customHeight="1" x14ac:dyDescent="0.25">
      <c r="K797" s="23"/>
    </row>
    <row r="798" spans="11:11" ht="15.75" customHeight="1" x14ac:dyDescent="0.25">
      <c r="K798" s="23"/>
    </row>
    <row r="799" spans="11:11" ht="15.75" customHeight="1" x14ac:dyDescent="0.25">
      <c r="K799" s="23"/>
    </row>
    <row r="800" spans="11:11" ht="15.75" customHeight="1" x14ac:dyDescent="0.25">
      <c r="K800" s="23"/>
    </row>
    <row r="801" spans="11:11" ht="15.75" customHeight="1" x14ac:dyDescent="0.25">
      <c r="K801" s="23"/>
    </row>
    <row r="802" spans="11:11" ht="15.75" customHeight="1" x14ac:dyDescent="0.25">
      <c r="K802" s="23"/>
    </row>
    <row r="803" spans="11:11" ht="15.75" customHeight="1" x14ac:dyDescent="0.25">
      <c r="K803" s="23"/>
    </row>
    <row r="804" spans="11:11" ht="15.75" customHeight="1" x14ac:dyDescent="0.25">
      <c r="K804" s="23"/>
    </row>
    <row r="805" spans="11:11" ht="15.75" customHeight="1" x14ac:dyDescent="0.25">
      <c r="K805" s="23"/>
    </row>
    <row r="806" spans="11:11" ht="15.75" customHeight="1" x14ac:dyDescent="0.25">
      <c r="K806" s="23"/>
    </row>
    <row r="807" spans="11:11" ht="15.75" customHeight="1" x14ac:dyDescent="0.25">
      <c r="K807" s="23"/>
    </row>
    <row r="808" spans="11:11" ht="15.75" customHeight="1" x14ac:dyDescent="0.25">
      <c r="K808" s="23"/>
    </row>
    <row r="809" spans="11:11" ht="15.75" customHeight="1" x14ac:dyDescent="0.25">
      <c r="K809" s="23"/>
    </row>
    <row r="810" spans="11:11" ht="15.75" customHeight="1" x14ac:dyDescent="0.25">
      <c r="K810" s="23"/>
    </row>
    <row r="811" spans="11:11" ht="15.75" customHeight="1" x14ac:dyDescent="0.25">
      <c r="K811" s="23"/>
    </row>
    <row r="812" spans="11:11" ht="15.75" customHeight="1" x14ac:dyDescent="0.25">
      <c r="K812" s="23"/>
    </row>
    <row r="813" spans="11:11" ht="15.75" customHeight="1" x14ac:dyDescent="0.25">
      <c r="K813" s="23"/>
    </row>
    <row r="814" spans="11:11" ht="15.75" customHeight="1" x14ac:dyDescent="0.25">
      <c r="K814" s="23"/>
    </row>
    <row r="815" spans="11:11" ht="15.75" customHeight="1" x14ac:dyDescent="0.25">
      <c r="K815" s="23"/>
    </row>
    <row r="816" spans="11:11" ht="15.75" customHeight="1" x14ac:dyDescent="0.25">
      <c r="K816" s="23"/>
    </row>
    <row r="817" spans="11:11" ht="15.75" customHeight="1" x14ac:dyDescent="0.25">
      <c r="K817" s="23"/>
    </row>
    <row r="818" spans="11:11" ht="15.75" customHeight="1" x14ac:dyDescent="0.25">
      <c r="K818" s="23"/>
    </row>
    <row r="819" spans="11:11" ht="15.75" customHeight="1" x14ac:dyDescent="0.25">
      <c r="K819" s="23"/>
    </row>
    <row r="820" spans="11:11" ht="15.75" customHeight="1" x14ac:dyDescent="0.25">
      <c r="K820" s="23"/>
    </row>
    <row r="821" spans="11:11" ht="15.75" customHeight="1" x14ac:dyDescent="0.25">
      <c r="K821" s="23"/>
    </row>
    <row r="822" spans="11:11" ht="15.75" customHeight="1" x14ac:dyDescent="0.25">
      <c r="K822" s="23"/>
    </row>
    <row r="823" spans="11:11" ht="15.75" customHeight="1" x14ac:dyDescent="0.25">
      <c r="K823" s="23"/>
    </row>
    <row r="824" spans="11:11" ht="15.75" customHeight="1" x14ac:dyDescent="0.25">
      <c r="K824" s="23"/>
    </row>
    <row r="825" spans="11:11" ht="15.75" customHeight="1" x14ac:dyDescent="0.25">
      <c r="K825" s="23"/>
    </row>
    <row r="826" spans="11:11" ht="15.75" customHeight="1" x14ac:dyDescent="0.25">
      <c r="K826" s="23"/>
    </row>
    <row r="827" spans="11:11" ht="15.75" customHeight="1" x14ac:dyDescent="0.25">
      <c r="K827" s="23"/>
    </row>
    <row r="828" spans="11:11" ht="15.75" customHeight="1" x14ac:dyDescent="0.25">
      <c r="K828" s="23"/>
    </row>
    <row r="829" spans="11:11" ht="15.75" customHeight="1" x14ac:dyDescent="0.25">
      <c r="K829" s="23"/>
    </row>
    <row r="830" spans="11:11" ht="15.75" customHeight="1" x14ac:dyDescent="0.25">
      <c r="K830" s="23"/>
    </row>
    <row r="831" spans="11:11" ht="15.75" customHeight="1" x14ac:dyDescent="0.25">
      <c r="K831" s="23"/>
    </row>
    <row r="832" spans="11:11" ht="15.75" customHeight="1" x14ac:dyDescent="0.25">
      <c r="K832" s="23"/>
    </row>
    <row r="833" spans="11:11" ht="15.75" customHeight="1" x14ac:dyDescent="0.25">
      <c r="K833" s="23"/>
    </row>
    <row r="834" spans="11:11" ht="15.75" customHeight="1" x14ac:dyDescent="0.25">
      <c r="K834" s="23"/>
    </row>
    <row r="835" spans="11:11" ht="15.75" customHeight="1" x14ac:dyDescent="0.25">
      <c r="K835" s="23"/>
    </row>
    <row r="836" spans="11:11" ht="15.75" customHeight="1" x14ac:dyDescent="0.25">
      <c r="K836" s="23"/>
    </row>
    <row r="837" spans="11:11" ht="15.75" customHeight="1" x14ac:dyDescent="0.25">
      <c r="K837" s="23"/>
    </row>
    <row r="838" spans="11:11" ht="15.75" customHeight="1" x14ac:dyDescent="0.25">
      <c r="K838" s="23"/>
    </row>
    <row r="839" spans="11:11" ht="15.75" customHeight="1" x14ac:dyDescent="0.25">
      <c r="K839" s="23"/>
    </row>
    <row r="840" spans="11:11" ht="15.75" customHeight="1" x14ac:dyDescent="0.25">
      <c r="K840" s="23"/>
    </row>
    <row r="841" spans="11:11" ht="15.75" customHeight="1" x14ac:dyDescent="0.25">
      <c r="K841" s="23"/>
    </row>
    <row r="842" spans="11:11" ht="15.75" customHeight="1" x14ac:dyDescent="0.25">
      <c r="K842" s="23"/>
    </row>
    <row r="843" spans="11:11" ht="15.75" customHeight="1" x14ac:dyDescent="0.25">
      <c r="K843" s="23"/>
    </row>
    <row r="844" spans="11:11" ht="15.75" customHeight="1" x14ac:dyDescent="0.25">
      <c r="K844" s="23"/>
    </row>
    <row r="845" spans="11:11" ht="15.75" customHeight="1" x14ac:dyDescent="0.25">
      <c r="K845" s="23"/>
    </row>
    <row r="846" spans="11:11" ht="15.75" customHeight="1" x14ac:dyDescent="0.25">
      <c r="K846" s="23"/>
    </row>
    <row r="847" spans="11:11" ht="15.75" customHeight="1" x14ac:dyDescent="0.25">
      <c r="K847" s="23"/>
    </row>
    <row r="848" spans="11:11" ht="15.75" customHeight="1" x14ac:dyDescent="0.25">
      <c r="K848" s="23"/>
    </row>
    <row r="849" spans="11:11" ht="15.75" customHeight="1" x14ac:dyDescent="0.25">
      <c r="K849" s="23"/>
    </row>
    <row r="850" spans="11:11" ht="15.75" customHeight="1" x14ac:dyDescent="0.25">
      <c r="K850" s="23"/>
    </row>
    <row r="851" spans="11:11" ht="15.75" customHeight="1" x14ac:dyDescent="0.25">
      <c r="K851" s="23"/>
    </row>
    <row r="852" spans="11:11" ht="15.75" customHeight="1" x14ac:dyDescent="0.25">
      <c r="K852" s="23"/>
    </row>
    <row r="853" spans="11:11" ht="15.75" customHeight="1" x14ac:dyDescent="0.25">
      <c r="K853" s="23"/>
    </row>
    <row r="854" spans="11:11" ht="15.75" customHeight="1" x14ac:dyDescent="0.25">
      <c r="K854" s="23"/>
    </row>
    <row r="855" spans="11:11" ht="15.75" customHeight="1" x14ac:dyDescent="0.25">
      <c r="K855" s="23"/>
    </row>
    <row r="856" spans="11:11" ht="15.75" customHeight="1" x14ac:dyDescent="0.25">
      <c r="K856" s="23"/>
    </row>
    <row r="857" spans="11:11" ht="15.75" customHeight="1" x14ac:dyDescent="0.25">
      <c r="K857" s="23"/>
    </row>
    <row r="858" spans="11:11" ht="15.75" customHeight="1" x14ac:dyDescent="0.25">
      <c r="K858" s="23"/>
    </row>
    <row r="859" spans="11:11" ht="15.75" customHeight="1" x14ac:dyDescent="0.25">
      <c r="K859" s="23"/>
    </row>
    <row r="860" spans="11:11" ht="15.75" customHeight="1" x14ac:dyDescent="0.25">
      <c r="K860" s="23"/>
    </row>
    <row r="861" spans="11:11" ht="15.75" customHeight="1" x14ac:dyDescent="0.25">
      <c r="K861" s="23"/>
    </row>
    <row r="862" spans="11:11" ht="15.75" customHeight="1" x14ac:dyDescent="0.25">
      <c r="K862" s="23"/>
    </row>
    <row r="863" spans="11:11" ht="15.75" customHeight="1" x14ac:dyDescent="0.25">
      <c r="K863" s="23"/>
    </row>
    <row r="864" spans="11:11" ht="15.75" customHeight="1" x14ac:dyDescent="0.25">
      <c r="K864" s="23"/>
    </row>
    <row r="865" spans="11:11" ht="15.75" customHeight="1" x14ac:dyDescent="0.25">
      <c r="K865" s="23"/>
    </row>
    <row r="866" spans="11:11" ht="15.75" customHeight="1" x14ac:dyDescent="0.25">
      <c r="K866" s="23"/>
    </row>
    <row r="867" spans="11:11" ht="15.75" customHeight="1" x14ac:dyDescent="0.25">
      <c r="K867" s="23"/>
    </row>
    <row r="868" spans="11:11" ht="15.75" customHeight="1" x14ac:dyDescent="0.25">
      <c r="K868" s="23"/>
    </row>
    <row r="869" spans="11:11" ht="15.75" customHeight="1" x14ac:dyDescent="0.25">
      <c r="K869" s="23"/>
    </row>
    <row r="870" spans="11:11" ht="15.75" customHeight="1" x14ac:dyDescent="0.25">
      <c r="K870" s="23"/>
    </row>
    <row r="871" spans="11:11" ht="15.75" customHeight="1" x14ac:dyDescent="0.25">
      <c r="K871" s="23"/>
    </row>
    <row r="872" spans="11:11" ht="15.75" customHeight="1" x14ac:dyDescent="0.25">
      <c r="K872" s="23"/>
    </row>
    <row r="873" spans="11:11" ht="15.75" customHeight="1" x14ac:dyDescent="0.25">
      <c r="K873" s="23"/>
    </row>
    <row r="874" spans="11:11" ht="15.75" customHeight="1" x14ac:dyDescent="0.25">
      <c r="K874" s="23"/>
    </row>
    <row r="875" spans="11:11" ht="15.75" customHeight="1" x14ac:dyDescent="0.25">
      <c r="K875" s="23"/>
    </row>
    <row r="876" spans="11:11" ht="15.75" customHeight="1" x14ac:dyDescent="0.25">
      <c r="K876" s="23"/>
    </row>
    <row r="877" spans="11:11" ht="15.75" customHeight="1" x14ac:dyDescent="0.25">
      <c r="K877" s="23"/>
    </row>
    <row r="878" spans="11:11" ht="15.75" customHeight="1" x14ac:dyDescent="0.25">
      <c r="K878" s="23"/>
    </row>
    <row r="879" spans="11:11" ht="15.75" customHeight="1" x14ac:dyDescent="0.25">
      <c r="K879" s="23"/>
    </row>
    <row r="880" spans="11:11" ht="15.75" customHeight="1" x14ac:dyDescent="0.25">
      <c r="K880" s="23"/>
    </row>
    <row r="881" spans="11:11" ht="15.75" customHeight="1" x14ac:dyDescent="0.25">
      <c r="K881" s="23"/>
    </row>
    <row r="882" spans="11:11" ht="15.75" customHeight="1" x14ac:dyDescent="0.25">
      <c r="K882" s="23"/>
    </row>
    <row r="883" spans="11:11" ht="15.75" customHeight="1" x14ac:dyDescent="0.25">
      <c r="K883" s="23"/>
    </row>
    <row r="884" spans="11:11" ht="15.75" customHeight="1" x14ac:dyDescent="0.25">
      <c r="K884" s="23"/>
    </row>
    <row r="885" spans="11:11" ht="15.75" customHeight="1" x14ac:dyDescent="0.25">
      <c r="K885" s="23"/>
    </row>
    <row r="886" spans="11:11" ht="15.75" customHeight="1" x14ac:dyDescent="0.25">
      <c r="K886" s="23"/>
    </row>
    <row r="887" spans="11:11" ht="15.75" customHeight="1" x14ac:dyDescent="0.25">
      <c r="K887" s="23"/>
    </row>
    <row r="888" spans="11:11" ht="15.75" customHeight="1" x14ac:dyDescent="0.25">
      <c r="K888" s="23"/>
    </row>
    <row r="889" spans="11:11" ht="15.75" customHeight="1" x14ac:dyDescent="0.25">
      <c r="K889" s="23"/>
    </row>
    <row r="890" spans="11:11" ht="15.75" customHeight="1" x14ac:dyDescent="0.25">
      <c r="K890" s="23"/>
    </row>
    <row r="891" spans="11:11" ht="15.75" customHeight="1" x14ac:dyDescent="0.25">
      <c r="K891" s="23"/>
    </row>
    <row r="892" spans="11:11" ht="15.75" customHeight="1" x14ac:dyDescent="0.25">
      <c r="K892" s="23"/>
    </row>
    <row r="893" spans="11:11" ht="15.75" customHeight="1" x14ac:dyDescent="0.25">
      <c r="K893" s="23"/>
    </row>
    <row r="894" spans="11:11" ht="15.75" customHeight="1" x14ac:dyDescent="0.25">
      <c r="K894" s="23"/>
    </row>
    <row r="895" spans="11:11" ht="15.75" customHeight="1" x14ac:dyDescent="0.25">
      <c r="K895" s="23"/>
    </row>
    <row r="896" spans="11:11" ht="15.75" customHeight="1" x14ac:dyDescent="0.25">
      <c r="K896" s="23"/>
    </row>
    <row r="897" spans="11:11" ht="15.75" customHeight="1" x14ac:dyDescent="0.25">
      <c r="K897" s="23"/>
    </row>
    <row r="898" spans="11:11" ht="15.75" customHeight="1" x14ac:dyDescent="0.25">
      <c r="K898" s="23"/>
    </row>
    <row r="899" spans="11:11" ht="15.75" customHeight="1" x14ac:dyDescent="0.25">
      <c r="K899" s="23"/>
    </row>
    <row r="900" spans="11:11" ht="15.75" customHeight="1" x14ac:dyDescent="0.25">
      <c r="K900" s="23"/>
    </row>
    <row r="901" spans="11:11" ht="15.75" customHeight="1" x14ac:dyDescent="0.25">
      <c r="K901" s="23"/>
    </row>
    <row r="902" spans="11:11" ht="15.75" customHeight="1" x14ac:dyDescent="0.25">
      <c r="K902" s="23"/>
    </row>
    <row r="903" spans="11:11" ht="15.75" customHeight="1" x14ac:dyDescent="0.25">
      <c r="K903" s="23"/>
    </row>
    <row r="904" spans="11:11" ht="15.75" customHeight="1" x14ac:dyDescent="0.25">
      <c r="K904" s="23"/>
    </row>
    <row r="905" spans="11:11" ht="15.75" customHeight="1" x14ac:dyDescent="0.25">
      <c r="K905" s="23"/>
    </row>
    <row r="906" spans="11:11" ht="15.75" customHeight="1" x14ac:dyDescent="0.25">
      <c r="K906" s="23"/>
    </row>
    <row r="907" spans="11:11" ht="15.75" customHeight="1" x14ac:dyDescent="0.25">
      <c r="K907" s="23"/>
    </row>
    <row r="908" spans="11:11" ht="15.75" customHeight="1" x14ac:dyDescent="0.25">
      <c r="K908" s="23"/>
    </row>
    <row r="909" spans="11:11" ht="15.75" customHeight="1" x14ac:dyDescent="0.25">
      <c r="K909" s="23"/>
    </row>
    <row r="910" spans="11:11" ht="15.75" customHeight="1" x14ac:dyDescent="0.25">
      <c r="K910" s="23"/>
    </row>
    <row r="911" spans="11:11" ht="15.75" customHeight="1" x14ac:dyDescent="0.25">
      <c r="K911" s="23"/>
    </row>
    <row r="912" spans="11:11" ht="15.75" customHeight="1" x14ac:dyDescent="0.25">
      <c r="K912" s="23"/>
    </row>
    <row r="913" spans="11:11" ht="15.75" customHeight="1" x14ac:dyDescent="0.25">
      <c r="K913" s="23"/>
    </row>
    <row r="914" spans="11:11" ht="15.75" customHeight="1" x14ac:dyDescent="0.25">
      <c r="K914" s="23"/>
    </row>
    <row r="915" spans="11:11" ht="15.75" customHeight="1" x14ac:dyDescent="0.25">
      <c r="K915" s="23"/>
    </row>
    <row r="916" spans="11:11" ht="15.75" customHeight="1" x14ac:dyDescent="0.25">
      <c r="K916" s="23"/>
    </row>
    <row r="917" spans="11:11" ht="15.75" customHeight="1" x14ac:dyDescent="0.25">
      <c r="K917" s="23"/>
    </row>
    <row r="918" spans="11:11" ht="15.75" customHeight="1" x14ac:dyDescent="0.25">
      <c r="K918" s="23"/>
    </row>
    <row r="919" spans="11:11" ht="15.75" customHeight="1" x14ac:dyDescent="0.25">
      <c r="K919" s="23"/>
    </row>
    <row r="920" spans="11:11" ht="15.75" customHeight="1" x14ac:dyDescent="0.25">
      <c r="K920" s="23"/>
    </row>
    <row r="921" spans="11:11" ht="15.75" customHeight="1" x14ac:dyDescent="0.25">
      <c r="K921" s="23"/>
    </row>
    <row r="922" spans="11:11" ht="15.75" customHeight="1" x14ac:dyDescent="0.25">
      <c r="K922" s="23"/>
    </row>
    <row r="923" spans="11:11" ht="15.75" customHeight="1" x14ac:dyDescent="0.25">
      <c r="K923" s="23"/>
    </row>
    <row r="924" spans="11:11" ht="15.75" customHeight="1" x14ac:dyDescent="0.25">
      <c r="K924" s="23"/>
    </row>
    <row r="925" spans="11:11" ht="15.75" customHeight="1" x14ac:dyDescent="0.25">
      <c r="K925" s="23"/>
    </row>
    <row r="926" spans="11:11" ht="15.75" customHeight="1" x14ac:dyDescent="0.25">
      <c r="K926" s="23"/>
    </row>
    <row r="927" spans="11:11" ht="15.75" customHeight="1" x14ac:dyDescent="0.25">
      <c r="K927" s="23"/>
    </row>
    <row r="928" spans="11:11" ht="15.75" customHeight="1" x14ac:dyDescent="0.25">
      <c r="K928" s="23"/>
    </row>
    <row r="929" spans="11:11" ht="15.75" customHeight="1" x14ac:dyDescent="0.25">
      <c r="K929" s="23"/>
    </row>
    <row r="930" spans="11:11" ht="15.75" customHeight="1" x14ac:dyDescent="0.25">
      <c r="K930" s="23"/>
    </row>
    <row r="931" spans="11:11" ht="15.75" customHeight="1" x14ac:dyDescent="0.25">
      <c r="K931" s="23"/>
    </row>
    <row r="932" spans="11:11" ht="15.75" customHeight="1" x14ac:dyDescent="0.25">
      <c r="K932" s="23"/>
    </row>
    <row r="933" spans="11:11" ht="15.75" customHeight="1" x14ac:dyDescent="0.25">
      <c r="K933" s="23"/>
    </row>
    <row r="934" spans="11:11" ht="15.75" customHeight="1" x14ac:dyDescent="0.25">
      <c r="K934" s="23"/>
    </row>
    <row r="935" spans="11:11" ht="15.75" customHeight="1" x14ac:dyDescent="0.25">
      <c r="K935" s="23"/>
    </row>
    <row r="936" spans="11:11" ht="15.75" customHeight="1" x14ac:dyDescent="0.25">
      <c r="K936" s="23"/>
    </row>
    <row r="937" spans="11:11" ht="15.75" customHeight="1" x14ac:dyDescent="0.25">
      <c r="K937" s="23"/>
    </row>
    <row r="938" spans="11:11" ht="15.75" customHeight="1" x14ac:dyDescent="0.25">
      <c r="K938" s="23"/>
    </row>
    <row r="939" spans="11:11" ht="15.75" customHeight="1" x14ac:dyDescent="0.25">
      <c r="K939" s="23"/>
    </row>
    <row r="940" spans="11:11" ht="15.75" customHeight="1" x14ac:dyDescent="0.25">
      <c r="K940" s="23"/>
    </row>
    <row r="941" spans="11:11" ht="15.75" customHeight="1" x14ac:dyDescent="0.25">
      <c r="K941" s="23"/>
    </row>
    <row r="942" spans="11:11" ht="15.75" customHeight="1" x14ac:dyDescent="0.25">
      <c r="K942" s="23"/>
    </row>
    <row r="943" spans="11:11" ht="15.75" customHeight="1" x14ac:dyDescent="0.25">
      <c r="K943" s="23"/>
    </row>
    <row r="944" spans="11:11" ht="15.75" customHeight="1" x14ac:dyDescent="0.25">
      <c r="K944" s="23"/>
    </row>
    <row r="945" spans="11:11" ht="15.75" customHeight="1" x14ac:dyDescent="0.25">
      <c r="K945" s="23"/>
    </row>
    <row r="946" spans="11:11" ht="15.75" customHeight="1" x14ac:dyDescent="0.25">
      <c r="K946" s="23"/>
    </row>
    <row r="947" spans="11:11" ht="15.75" customHeight="1" x14ac:dyDescent="0.25">
      <c r="K947" s="23"/>
    </row>
    <row r="948" spans="11:11" ht="15.75" customHeight="1" x14ac:dyDescent="0.25">
      <c r="K948" s="23"/>
    </row>
    <row r="949" spans="11:11" ht="15.75" customHeight="1" x14ac:dyDescent="0.25">
      <c r="K949" s="23"/>
    </row>
    <row r="950" spans="11:11" ht="15.75" customHeight="1" x14ac:dyDescent="0.25">
      <c r="K950" s="23"/>
    </row>
    <row r="951" spans="11:11" ht="15.75" customHeight="1" x14ac:dyDescent="0.25">
      <c r="K951" s="23"/>
    </row>
    <row r="952" spans="11:11" ht="15.75" customHeight="1" x14ac:dyDescent="0.25">
      <c r="K952" s="23"/>
    </row>
    <row r="953" spans="11:11" ht="15.75" customHeight="1" x14ac:dyDescent="0.25">
      <c r="K953" s="23"/>
    </row>
    <row r="954" spans="11:11" ht="15.75" customHeight="1" x14ac:dyDescent="0.25">
      <c r="K954" s="23"/>
    </row>
    <row r="955" spans="11:11" ht="15.75" customHeight="1" x14ac:dyDescent="0.25">
      <c r="K955" s="23"/>
    </row>
    <row r="956" spans="11:11" ht="15.75" customHeight="1" x14ac:dyDescent="0.25">
      <c r="K956" s="23"/>
    </row>
    <row r="957" spans="11:11" ht="15.75" customHeight="1" x14ac:dyDescent="0.25">
      <c r="K957" s="23"/>
    </row>
    <row r="958" spans="11:11" ht="15.75" customHeight="1" x14ac:dyDescent="0.25">
      <c r="K958" s="23"/>
    </row>
    <row r="959" spans="11:11" ht="15.75" customHeight="1" x14ac:dyDescent="0.25">
      <c r="K959" s="23"/>
    </row>
    <row r="960" spans="11:11" ht="15.75" customHeight="1" x14ac:dyDescent="0.25">
      <c r="K960" s="23"/>
    </row>
    <row r="961" spans="11:11" ht="15.75" customHeight="1" x14ac:dyDescent="0.25">
      <c r="K961" s="23"/>
    </row>
    <row r="962" spans="11:11" ht="15.75" customHeight="1" x14ac:dyDescent="0.25">
      <c r="K962" s="23"/>
    </row>
    <row r="963" spans="11:11" ht="15.75" customHeight="1" x14ac:dyDescent="0.25">
      <c r="K963" s="23"/>
    </row>
    <row r="964" spans="11:11" ht="15.75" customHeight="1" x14ac:dyDescent="0.25">
      <c r="K964" s="23"/>
    </row>
    <row r="965" spans="11:11" ht="15.75" customHeight="1" x14ac:dyDescent="0.25">
      <c r="K965" s="23"/>
    </row>
    <row r="966" spans="11:11" ht="15.75" customHeight="1" x14ac:dyDescent="0.25">
      <c r="K966" s="23"/>
    </row>
    <row r="967" spans="11:11" ht="15.75" customHeight="1" x14ac:dyDescent="0.25">
      <c r="K967" s="23"/>
    </row>
    <row r="968" spans="11:11" ht="15.75" customHeight="1" x14ac:dyDescent="0.25">
      <c r="K968" s="23"/>
    </row>
    <row r="969" spans="11:11" ht="15.75" customHeight="1" x14ac:dyDescent="0.25">
      <c r="K969" s="23"/>
    </row>
    <row r="970" spans="11:11" ht="15.75" customHeight="1" x14ac:dyDescent="0.25">
      <c r="K970" s="23"/>
    </row>
    <row r="971" spans="11:11" ht="15.75" customHeight="1" x14ac:dyDescent="0.25">
      <c r="K971" s="23"/>
    </row>
    <row r="972" spans="11:11" ht="15.75" customHeight="1" x14ac:dyDescent="0.25">
      <c r="K972" s="23"/>
    </row>
    <row r="973" spans="11:11" ht="15.75" customHeight="1" x14ac:dyDescent="0.25">
      <c r="K973" s="23"/>
    </row>
    <row r="974" spans="11:11" ht="15.75" customHeight="1" x14ac:dyDescent="0.25">
      <c r="K974" s="23"/>
    </row>
    <row r="975" spans="11:11" ht="15.75" customHeight="1" x14ac:dyDescent="0.25">
      <c r="K975" s="23"/>
    </row>
  </sheetData>
  <sheetProtection sheet="1" objects="1" scenarios="1"/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968"/>
  <sheetViews>
    <sheetView zoomScale="139" zoomScaleNormal="150" workbookViewId="0">
      <selection activeCell="J77" sqref="J77"/>
    </sheetView>
  </sheetViews>
  <sheetFormatPr defaultColWidth="11.33203125" defaultRowHeight="15" customHeight="1" outlineLevelRow="1" x14ac:dyDescent="0.2"/>
  <cols>
    <col min="1" max="1" width="29" customWidth="1"/>
    <col min="2" max="2" width="11.109375" customWidth="1"/>
    <col min="3" max="3" width="6.109375" customWidth="1"/>
    <col min="4" max="4" width="12.109375" hidden="1" customWidth="1"/>
    <col min="5" max="5" width="17.33203125" customWidth="1"/>
    <col min="6" max="6" width="16.33203125" customWidth="1"/>
    <col min="7" max="9" width="10.6640625" customWidth="1"/>
    <col min="10" max="10" width="43.6640625" customWidth="1"/>
    <col min="11" max="11" width="8.6640625" customWidth="1"/>
    <col min="12" max="12" width="28.6640625" customWidth="1"/>
    <col min="13" max="44" width="8.6640625" customWidth="1"/>
  </cols>
  <sheetData>
    <row r="1" spans="1:44" ht="18.75" x14ac:dyDescent="0.3">
      <c r="A1" s="159" t="s">
        <v>159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</row>
    <row r="2" spans="1:44" ht="15.75" x14ac:dyDescent="0.25">
      <c r="A2" s="146" t="s">
        <v>79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</row>
    <row r="3" spans="1:44" ht="15.75" x14ac:dyDescent="0.2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</row>
    <row r="4" spans="1:44" ht="15.75" x14ac:dyDescent="0.25">
      <c r="A4" s="129" t="s">
        <v>171</v>
      </c>
      <c r="B4" s="44"/>
      <c r="C4" s="44"/>
      <c r="D4" s="44"/>
      <c r="E4" s="45"/>
      <c r="F4" s="45"/>
      <c r="G4" s="46" t="s">
        <v>80</v>
      </c>
      <c r="H4" s="45"/>
      <c r="I4" s="45"/>
      <c r="J4" s="44"/>
      <c r="K4" s="44"/>
      <c r="L4" s="43"/>
      <c r="M4" s="190"/>
      <c r="N4" s="191"/>
      <c r="O4" s="190"/>
      <c r="P4" s="191"/>
      <c r="Q4" s="190"/>
      <c r="R4" s="191"/>
      <c r="S4" s="190"/>
      <c r="T4" s="191"/>
      <c r="U4" s="190"/>
      <c r="V4" s="191"/>
      <c r="W4" s="190"/>
      <c r="X4" s="191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</row>
    <row r="5" spans="1:44" ht="16.5" customHeight="1" x14ac:dyDescent="0.25">
      <c r="A5" s="43"/>
      <c r="B5" s="44"/>
      <c r="C5" s="47"/>
      <c r="D5" s="48" t="s">
        <v>81</v>
      </c>
      <c r="E5" s="48" t="s">
        <v>9</v>
      </c>
      <c r="F5" s="48" t="s">
        <v>10</v>
      </c>
      <c r="G5" s="48" t="s">
        <v>11</v>
      </c>
      <c r="H5" s="48" t="s">
        <v>12</v>
      </c>
      <c r="I5" s="48" t="s">
        <v>13</v>
      </c>
      <c r="J5" s="49"/>
      <c r="K5" s="44"/>
      <c r="L5" s="44"/>
      <c r="M5" s="50"/>
      <c r="N5" s="51"/>
      <c r="O5" s="52"/>
      <c r="P5" s="51"/>
      <c r="Q5" s="52"/>
      <c r="R5" s="51"/>
      <c r="S5" s="52"/>
      <c r="T5" s="51"/>
      <c r="U5" s="52"/>
      <c r="V5" s="51"/>
      <c r="W5" s="52"/>
      <c r="X5" s="51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</row>
    <row r="6" spans="1:44" ht="16.5" customHeight="1" x14ac:dyDescent="0.25">
      <c r="A6" s="43" t="s">
        <v>238</v>
      </c>
      <c r="B6" s="44"/>
      <c r="C6" s="47"/>
      <c r="D6" s="180"/>
      <c r="E6" s="182">
        <v>40</v>
      </c>
      <c r="F6" s="182">
        <v>45</v>
      </c>
      <c r="G6" s="182">
        <v>50</v>
      </c>
      <c r="H6" s="182">
        <v>55</v>
      </c>
      <c r="I6" s="182">
        <v>60</v>
      </c>
      <c r="J6" s="49"/>
      <c r="K6" s="44"/>
      <c r="L6" s="44"/>
      <c r="M6" s="181"/>
      <c r="N6" s="54"/>
      <c r="O6" s="181"/>
      <c r="P6" s="54"/>
      <c r="Q6" s="181"/>
      <c r="R6" s="54"/>
      <c r="S6" s="181"/>
      <c r="T6" s="54"/>
      <c r="U6" s="181"/>
      <c r="V6" s="54"/>
      <c r="W6" s="181"/>
      <c r="X6" s="5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</row>
    <row r="7" spans="1:44" ht="15.75" outlineLevel="1" x14ac:dyDescent="0.25">
      <c r="A7" s="17">
        <v>1</v>
      </c>
      <c r="B7" s="53"/>
      <c r="C7" s="17"/>
      <c r="D7" s="17"/>
      <c r="E7" s="182">
        <v>58</v>
      </c>
      <c r="F7" s="182">
        <v>62</v>
      </c>
      <c r="G7" s="182">
        <v>69</v>
      </c>
      <c r="H7" s="182">
        <v>75</v>
      </c>
      <c r="I7" s="182">
        <v>80</v>
      </c>
      <c r="J7" s="44"/>
      <c r="K7" s="44"/>
      <c r="L7" s="17"/>
      <c r="M7" s="53"/>
      <c r="N7" s="54"/>
      <c r="O7" s="53"/>
      <c r="P7" s="54"/>
      <c r="Q7" s="53"/>
      <c r="R7" s="54"/>
      <c r="S7" s="53"/>
      <c r="T7" s="54"/>
      <c r="U7" s="53"/>
      <c r="V7" s="54"/>
      <c r="W7" s="53"/>
      <c r="X7" s="5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</row>
    <row r="8" spans="1:44" ht="15.75" outlineLevel="1" x14ac:dyDescent="0.25">
      <c r="A8" s="17">
        <v>2</v>
      </c>
      <c r="B8" s="53"/>
      <c r="C8" s="17"/>
      <c r="D8" s="17"/>
      <c r="E8" s="182">
        <v>58</v>
      </c>
      <c r="F8" s="182">
        <v>62</v>
      </c>
      <c r="G8" s="182">
        <v>69</v>
      </c>
      <c r="H8" s="182">
        <v>75</v>
      </c>
      <c r="I8" s="182">
        <v>80</v>
      </c>
      <c r="J8" s="44"/>
      <c r="K8" s="44"/>
      <c r="L8" s="17"/>
      <c r="M8" s="53"/>
      <c r="N8" s="54"/>
      <c r="O8" s="53"/>
      <c r="P8" s="54"/>
      <c r="Q8" s="53"/>
      <c r="R8" s="54"/>
      <c r="S8" s="53"/>
      <c r="T8" s="54"/>
      <c r="U8" s="53"/>
      <c r="V8" s="54"/>
      <c r="W8" s="53"/>
      <c r="X8" s="5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</row>
    <row r="9" spans="1:44" ht="15.75" outlineLevel="1" x14ac:dyDescent="0.25">
      <c r="A9" s="17">
        <v>3</v>
      </c>
      <c r="B9" s="53"/>
      <c r="C9" s="17"/>
      <c r="D9" s="17"/>
      <c r="E9" s="182">
        <v>58</v>
      </c>
      <c r="F9" s="182">
        <v>62</v>
      </c>
      <c r="G9" s="182">
        <v>69</v>
      </c>
      <c r="H9" s="182">
        <v>75</v>
      </c>
      <c r="I9" s="182">
        <v>80</v>
      </c>
      <c r="J9" s="44"/>
      <c r="K9" s="44"/>
      <c r="L9" s="17"/>
      <c r="M9" s="53"/>
      <c r="N9" s="54"/>
      <c r="O9" s="53"/>
      <c r="P9" s="54"/>
      <c r="Q9" s="53"/>
      <c r="R9" s="54"/>
      <c r="S9" s="53"/>
      <c r="T9" s="54"/>
      <c r="U9" s="53"/>
      <c r="V9" s="54"/>
      <c r="W9" s="53"/>
      <c r="X9" s="5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</row>
    <row r="10" spans="1:44" ht="15.75" outlineLevel="1" x14ac:dyDescent="0.25">
      <c r="A10" s="17">
        <v>4</v>
      </c>
      <c r="B10" s="53"/>
      <c r="C10" s="44"/>
      <c r="D10" s="44"/>
      <c r="E10" s="182">
        <v>68</v>
      </c>
      <c r="F10" s="182">
        <v>77</v>
      </c>
      <c r="G10" s="182">
        <v>84</v>
      </c>
      <c r="H10" s="182">
        <v>97</v>
      </c>
      <c r="I10" s="182">
        <v>100</v>
      </c>
      <c r="J10" s="44"/>
      <c r="K10" s="44"/>
      <c r="L10" s="17"/>
      <c r="M10" s="53"/>
      <c r="N10" s="54"/>
      <c r="O10" s="53"/>
      <c r="P10" s="54"/>
      <c r="Q10" s="53"/>
      <c r="R10" s="54"/>
      <c r="S10" s="53"/>
      <c r="T10" s="54"/>
      <c r="U10" s="53"/>
      <c r="V10" s="54"/>
      <c r="W10" s="53"/>
      <c r="X10" s="5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</row>
    <row r="11" spans="1:44" ht="15.75" outlineLevel="1" x14ac:dyDescent="0.25">
      <c r="A11" s="17">
        <v>5</v>
      </c>
      <c r="B11" s="53"/>
      <c r="C11" s="44"/>
      <c r="D11" s="44"/>
      <c r="E11" s="182">
        <v>68</v>
      </c>
      <c r="F11" s="182">
        <v>77</v>
      </c>
      <c r="G11" s="182">
        <v>84</v>
      </c>
      <c r="H11" s="182">
        <v>98</v>
      </c>
      <c r="I11" s="182">
        <v>100</v>
      </c>
      <c r="J11" s="44"/>
      <c r="K11" s="44"/>
      <c r="L11" s="17"/>
      <c r="M11" s="53"/>
      <c r="N11" s="54"/>
      <c r="O11" s="53"/>
      <c r="P11" s="54"/>
      <c r="Q11" s="53"/>
      <c r="R11" s="54"/>
      <c r="S11" s="53"/>
      <c r="T11" s="54"/>
      <c r="U11" s="53"/>
      <c r="V11" s="54"/>
      <c r="W11" s="53"/>
      <c r="X11" s="5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</row>
    <row r="12" spans="1:44" ht="15.75" customHeight="1" x14ac:dyDescent="0.25">
      <c r="A12" s="44" t="s">
        <v>20</v>
      </c>
      <c r="B12" s="49"/>
      <c r="C12" s="56"/>
      <c r="D12" s="56"/>
      <c r="E12" s="53">
        <f>SUM(E6:E11)</f>
        <v>350</v>
      </c>
      <c r="F12" s="53">
        <f>SUM(F6:F11)</f>
        <v>385</v>
      </c>
      <c r="G12" s="53">
        <f>SUM(G6:G11)</f>
        <v>425</v>
      </c>
      <c r="H12" s="53">
        <f>SUM(H6:H11)</f>
        <v>475</v>
      </c>
      <c r="I12" s="53">
        <f>SUM(I7:I11)</f>
        <v>440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</row>
    <row r="13" spans="1:44" ht="15.75" customHeight="1" x14ac:dyDescent="0.25">
      <c r="A13" s="43"/>
      <c r="B13" s="49"/>
      <c r="C13" s="56"/>
      <c r="D13" s="44"/>
      <c r="E13" s="45"/>
      <c r="F13" s="45"/>
      <c r="G13" s="46" t="s">
        <v>82</v>
      </c>
      <c r="H13" s="45"/>
      <c r="I13" s="45"/>
      <c r="J13" s="44"/>
      <c r="K13" s="44"/>
      <c r="L13" s="4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</row>
    <row r="14" spans="1:44" ht="15.75" customHeight="1" x14ac:dyDescent="0.25">
      <c r="A14" s="43"/>
      <c r="B14" s="49"/>
      <c r="C14" s="56"/>
      <c r="D14" s="48" t="s">
        <v>81</v>
      </c>
      <c r="E14" s="48" t="s">
        <v>9</v>
      </c>
      <c r="F14" s="48" t="s">
        <v>10</v>
      </c>
      <c r="G14" s="48" t="s">
        <v>11</v>
      </c>
      <c r="H14" s="48" t="s">
        <v>12</v>
      </c>
      <c r="I14" s="48" t="s">
        <v>13</v>
      </c>
      <c r="J14" s="44"/>
      <c r="K14" s="44"/>
      <c r="L14" s="43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</row>
    <row r="15" spans="1:44" ht="15.75" customHeight="1" x14ac:dyDescent="0.25">
      <c r="A15" s="43" t="s">
        <v>83</v>
      </c>
      <c r="B15" s="44"/>
      <c r="C15" s="44"/>
      <c r="D15" s="53"/>
      <c r="E15" s="53"/>
      <c r="F15" s="53"/>
      <c r="G15" s="53"/>
      <c r="H15" s="53"/>
      <c r="I15" s="53"/>
      <c r="J15" s="53"/>
      <c r="K15" s="44"/>
      <c r="L15" s="4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</row>
    <row r="16" spans="1:44" ht="15.75" customHeight="1" outlineLevel="1" x14ac:dyDescent="0.25">
      <c r="A16" s="126" t="s">
        <v>160</v>
      </c>
      <c r="B16" s="44"/>
      <c r="C16" s="58"/>
      <c r="D16" s="58">
        <v>1</v>
      </c>
      <c r="E16" s="58">
        <v>1</v>
      </c>
      <c r="F16" s="58">
        <v>1</v>
      </c>
      <c r="G16" s="58">
        <v>1</v>
      </c>
      <c r="H16" s="122">
        <v>1</v>
      </c>
      <c r="I16" s="58">
        <v>1</v>
      </c>
      <c r="J16" s="59"/>
      <c r="K16" s="44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15.75" customHeight="1" outlineLevel="1" x14ac:dyDescent="0.25">
      <c r="A17" s="126" t="s">
        <v>161</v>
      </c>
      <c r="B17" s="44"/>
      <c r="C17" s="58"/>
      <c r="D17" s="58">
        <v>0</v>
      </c>
      <c r="E17" s="58">
        <v>1</v>
      </c>
      <c r="F17" s="58">
        <v>1</v>
      </c>
      <c r="G17" s="58">
        <v>1</v>
      </c>
      <c r="H17" s="122">
        <v>1</v>
      </c>
      <c r="I17" s="58">
        <v>1</v>
      </c>
      <c r="J17" s="59"/>
      <c r="K17" s="44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</row>
    <row r="18" spans="1:44" ht="15.75" customHeight="1" outlineLevel="1" x14ac:dyDescent="0.25">
      <c r="A18" s="126" t="s">
        <v>162</v>
      </c>
      <c r="B18" s="44"/>
      <c r="C18" s="58"/>
      <c r="D18" s="58">
        <v>1</v>
      </c>
      <c r="E18" s="58"/>
      <c r="F18" s="58"/>
      <c r="G18" s="58">
        <v>1</v>
      </c>
      <c r="H18" s="122">
        <v>1</v>
      </c>
      <c r="I18" s="58">
        <v>1</v>
      </c>
      <c r="J18" s="59"/>
      <c r="K18" s="44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</row>
    <row r="19" spans="1:44" ht="15.75" customHeight="1" outlineLevel="1" x14ac:dyDescent="0.25">
      <c r="A19" s="126" t="s">
        <v>84</v>
      </c>
      <c r="B19" s="44"/>
      <c r="C19" s="62"/>
      <c r="D19" s="58">
        <v>0</v>
      </c>
      <c r="E19" s="58">
        <v>1</v>
      </c>
      <c r="F19" s="58">
        <v>1</v>
      </c>
      <c r="G19" s="58">
        <v>1</v>
      </c>
      <c r="H19" s="123">
        <v>1</v>
      </c>
      <c r="I19" s="58">
        <v>1</v>
      </c>
      <c r="J19" s="59"/>
      <c r="K19" s="4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</row>
    <row r="20" spans="1:44" ht="15.75" customHeight="1" outlineLevel="1" x14ac:dyDescent="0.25">
      <c r="A20" s="127" t="s">
        <v>169</v>
      </c>
      <c r="B20" s="44"/>
      <c r="C20" s="58"/>
      <c r="D20" s="58"/>
      <c r="E20" s="58">
        <v>1</v>
      </c>
      <c r="F20" s="58">
        <v>1</v>
      </c>
      <c r="G20" s="58">
        <v>2</v>
      </c>
      <c r="H20" s="122">
        <v>2</v>
      </c>
      <c r="I20" s="58">
        <v>2</v>
      </c>
      <c r="J20" s="59"/>
      <c r="K20" s="44"/>
      <c r="L20" s="12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5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</row>
    <row r="21" spans="1:44" ht="15.75" customHeight="1" outlineLevel="1" x14ac:dyDescent="0.25">
      <c r="A21" s="127" t="s">
        <v>170</v>
      </c>
      <c r="B21" s="44"/>
      <c r="C21" s="58"/>
      <c r="D21" s="58"/>
      <c r="E21" s="58">
        <v>1</v>
      </c>
      <c r="F21" s="58">
        <v>1</v>
      </c>
      <c r="G21" s="58">
        <v>1</v>
      </c>
      <c r="H21" s="122">
        <v>1</v>
      </c>
      <c r="I21" s="58">
        <v>1</v>
      </c>
      <c r="J21" s="59"/>
      <c r="K21" s="44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</row>
    <row r="22" spans="1:44" ht="15.75" customHeight="1" outlineLevel="1" x14ac:dyDescent="0.25">
      <c r="A22" s="67" t="s">
        <v>86</v>
      </c>
      <c r="B22" s="44"/>
      <c r="C22" s="68"/>
      <c r="D22" s="68">
        <v>3.5</v>
      </c>
      <c r="E22" s="68">
        <f>SUM(E16:E21)</f>
        <v>5</v>
      </c>
      <c r="F22" s="68">
        <f>SUM(F16:F21)</f>
        <v>5</v>
      </c>
      <c r="G22" s="68">
        <f>SUM(G16:G21)</f>
        <v>7</v>
      </c>
      <c r="H22" s="137">
        <f>SUM(H16:H21)</f>
        <v>7</v>
      </c>
      <c r="I22" s="68">
        <f>SUM(I16:I21)</f>
        <v>7</v>
      </c>
      <c r="J22" s="69"/>
      <c r="K22" s="44"/>
      <c r="L22" s="12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</row>
    <row r="23" spans="1:44" ht="15" customHeight="1" x14ac:dyDescent="0.25">
      <c r="A23" s="44" t="s">
        <v>87</v>
      </c>
      <c r="B23" s="44"/>
      <c r="C23" s="44"/>
      <c r="D23" s="44"/>
      <c r="E23" s="58">
        <v>25</v>
      </c>
      <c r="F23" s="58">
        <v>31.25</v>
      </c>
      <c r="G23" s="58">
        <v>37.5</v>
      </c>
      <c r="H23" s="58">
        <v>50</v>
      </c>
      <c r="I23" s="58">
        <v>50</v>
      </c>
      <c r="J23" s="44"/>
      <c r="K23" s="44"/>
      <c r="L23" s="12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5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</row>
    <row r="24" spans="1:44" ht="15.75" customHeight="1" x14ac:dyDescent="0.25">
      <c r="A24" s="44"/>
      <c r="B24" s="44"/>
      <c r="C24" s="44"/>
      <c r="D24" s="44"/>
      <c r="E24" s="72"/>
      <c r="F24" s="49"/>
      <c r="G24" s="72"/>
      <c r="H24" s="72"/>
      <c r="I24" s="49"/>
      <c r="J24" s="44"/>
      <c r="K24" s="4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</row>
    <row r="25" spans="1:44" ht="15.75" customHeight="1" x14ac:dyDescent="0.25">
      <c r="A25" s="43" t="s">
        <v>88</v>
      </c>
      <c r="B25" s="44"/>
      <c r="C25" s="44"/>
      <c r="D25" s="44"/>
      <c r="E25" s="53"/>
      <c r="F25" s="53"/>
      <c r="G25" s="53"/>
      <c r="H25" s="53"/>
      <c r="I25" s="53"/>
      <c r="J25" s="44"/>
      <c r="K25" s="44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</row>
    <row r="26" spans="1:44" ht="15.75" customHeight="1" outlineLevel="1" x14ac:dyDescent="0.25">
      <c r="A26" s="63" t="s">
        <v>239</v>
      </c>
      <c r="B26" s="44"/>
      <c r="C26" s="44"/>
      <c r="D26" s="44"/>
      <c r="E26" s="70">
        <v>14</v>
      </c>
      <c r="F26" s="70">
        <v>15</v>
      </c>
      <c r="G26" s="70">
        <v>17</v>
      </c>
      <c r="H26" s="70">
        <v>19</v>
      </c>
      <c r="I26" s="70">
        <v>20</v>
      </c>
      <c r="J26" s="44"/>
      <c r="K26" s="44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</row>
    <row r="27" spans="1:44" ht="15.75" customHeight="1" outlineLevel="1" x14ac:dyDescent="0.25">
      <c r="A27" s="63" t="s">
        <v>228</v>
      </c>
      <c r="B27" s="44"/>
      <c r="C27" s="44"/>
      <c r="D27" s="44"/>
      <c r="E27" s="58">
        <v>2</v>
      </c>
      <c r="F27" s="58">
        <v>2</v>
      </c>
      <c r="G27" s="58">
        <v>2</v>
      </c>
      <c r="H27" s="58">
        <v>2</v>
      </c>
      <c r="I27" s="58">
        <v>2</v>
      </c>
      <c r="J27" s="44"/>
      <c r="K27" s="44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</row>
    <row r="28" spans="1:44" ht="15.75" customHeight="1" outlineLevel="1" x14ac:dyDescent="0.25">
      <c r="A28" s="63" t="s">
        <v>164</v>
      </c>
      <c r="B28" s="44"/>
      <c r="C28" s="44"/>
      <c r="D28" s="44"/>
      <c r="E28" s="60">
        <v>3</v>
      </c>
      <c r="F28" s="60">
        <v>3</v>
      </c>
      <c r="G28" s="60">
        <v>3</v>
      </c>
      <c r="H28" s="60">
        <v>3</v>
      </c>
      <c r="I28" s="60">
        <v>3</v>
      </c>
      <c r="J28" s="44"/>
      <c r="K28" s="4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</row>
    <row r="29" spans="1:44" ht="15.75" customHeight="1" outlineLevel="1" x14ac:dyDescent="0.25">
      <c r="A29" s="63" t="s">
        <v>163</v>
      </c>
      <c r="B29" s="44"/>
      <c r="C29" s="44"/>
      <c r="D29" s="44"/>
      <c r="E29" s="60">
        <v>2</v>
      </c>
      <c r="F29" s="58">
        <v>2</v>
      </c>
      <c r="G29" s="58">
        <v>2</v>
      </c>
      <c r="H29" s="58">
        <v>2</v>
      </c>
      <c r="I29" s="58">
        <v>2</v>
      </c>
      <c r="J29" s="44"/>
      <c r="K29" s="44"/>
      <c r="L29" s="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</row>
    <row r="30" spans="1:44" ht="15.75" customHeight="1" outlineLevel="1" x14ac:dyDescent="0.25">
      <c r="A30" s="63" t="s">
        <v>165</v>
      </c>
      <c r="B30" s="44"/>
      <c r="C30" s="44"/>
      <c r="D30" s="44"/>
      <c r="E30" s="60">
        <v>2</v>
      </c>
      <c r="F30" s="60">
        <v>2</v>
      </c>
      <c r="G30" s="60">
        <v>2</v>
      </c>
      <c r="H30" s="60">
        <v>2</v>
      </c>
      <c r="I30" s="60">
        <v>2</v>
      </c>
      <c r="J30" s="44"/>
      <c r="K30" s="44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44"/>
      <c r="W30" s="44"/>
      <c r="X30" s="44"/>
      <c r="Y30" s="44"/>
      <c r="Z30" s="12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</row>
    <row r="31" spans="1:44" ht="15.75" customHeight="1" outlineLevel="1" x14ac:dyDescent="0.25">
      <c r="A31" s="125" t="s">
        <v>166</v>
      </c>
      <c r="B31" s="128"/>
      <c r="C31" s="44"/>
      <c r="D31" s="44"/>
      <c r="E31" s="58">
        <v>3</v>
      </c>
      <c r="F31" s="58">
        <v>3</v>
      </c>
      <c r="G31" s="58">
        <v>3</v>
      </c>
      <c r="H31" s="58">
        <v>3</v>
      </c>
      <c r="I31" s="58">
        <v>3</v>
      </c>
      <c r="J31" s="44"/>
      <c r="K31" s="44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</row>
    <row r="32" spans="1:44" ht="15.75" customHeight="1" outlineLevel="1" x14ac:dyDescent="0.25">
      <c r="A32" s="125" t="s">
        <v>167</v>
      </c>
      <c r="B32" s="44"/>
      <c r="C32" s="44"/>
      <c r="D32" s="44"/>
      <c r="E32" s="58">
        <v>2</v>
      </c>
      <c r="F32" s="58">
        <v>2</v>
      </c>
      <c r="G32" s="58">
        <v>2</v>
      </c>
      <c r="H32" s="58">
        <v>2</v>
      </c>
      <c r="I32" s="58">
        <v>2</v>
      </c>
      <c r="J32" s="44"/>
      <c r="K32" s="44"/>
      <c r="L32" s="43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</row>
    <row r="33" spans="1:44" ht="15.75" customHeight="1" outlineLevel="1" x14ac:dyDescent="0.25">
      <c r="A33" s="125" t="s">
        <v>168</v>
      </c>
      <c r="B33" s="44"/>
      <c r="C33" s="44"/>
      <c r="D33" s="44"/>
      <c r="E33" s="58">
        <v>1</v>
      </c>
      <c r="F33" s="58">
        <v>1</v>
      </c>
      <c r="G33" s="58">
        <v>1</v>
      </c>
      <c r="H33" s="58">
        <v>1</v>
      </c>
      <c r="I33" s="58">
        <v>1</v>
      </c>
      <c r="J33" s="71"/>
      <c r="K33" s="4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</row>
    <row r="34" spans="1:44" ht="15.75" customHeight="1" outlineLevel="1" x14ac:dyDescent="0.25">
      <c r="A34" s="67" t="s">
        <v>89</v>
      </c>
      <c r="B34" s="44"/>
      <c r="C34" s="68"/>
      <c r="D34" s="68"/>
      <c r="E34" s="72">
        <f>SUM(E26:E33)</f>
        <v>29</v>
      </c>
      <c r="F34" s="68">
        <f>SUM(F26:F33)</f>
        <v>30</v>
      </c>
      <c r="G34" s="68">
        <f>SUM(G26:G33)</f>
        <v>32</v>
      </c>
      <c r="H34" s="68">
        <f>SUM(H26:H33)</f>
        <v>34</v>
      </c>
      <c r="I34" s="68">
        <f>SUM(I26:I33)</f>
        <v>35</v>
      </c>
      <c r="J34" s="69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</row>
    <row r="35" spans="1:44" ht="15.75" customHeight="1" x14ac:dyDescent="0.25">
      <c r="A35" s="44" t="s">
        <v>90</v>
      </c>
      <c r="B35" s="44"/>
      <c r="C35" s="44"/>
      <c r="D35" s="44"/>
      <c r="E35" s="58">
        <v>14.705882352941176</v>
      </c>
      <c r="F35" s="58">
        <v>15.151515151515152</v>
      </c>
      <c r="G35" s="58">
        <v>15.625</v>
      </c>
      <c r="H35" s="58">
        <v>16.129032258064516</v>
      </c>
      <c r="I35" s="58">
        <v>16.129032258064516</v>
      </c>
      <c r="J35" s="56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</row>
    <row r="36" spans="1:44" ht="15.75" customHeight="1" x14ac:dyDescent="0.25">
      <c r="A36" s="136" t="s">
        <v>183</v>
      </c>
      <c r="B36" s="44"/>
      <c r="C36" s="44"/>
      <c r="D36" s="44"/>
      <c r="E36" s="58">
        <v>34</v>
      </c>
      <c r="F36" s="58">
        <v>35</v>
      </c>
      <c r="G36" s="58">
        <v>38</v>
      </c>
      <c r="H36" s="58">
        <v>41</v>
      </c>
      <c r="I36" s="58">
        <v>42</v>
      </c>
      <c r="J36" s="56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</row>
    <row r="37" spans="1:44" ht="15.75" customHeight="1" x14ac:dyDescent="0.25">
      <c r="A37" s="43" t="s">
        <v>91</v>
      </c>
      <c r="B37" s="44"/>
      <c r="C37" s="44"/>
      <c r="D37" s="44"/>
      <c r="E37" s="58"/>
      <c r="F37" s="58"/>
      <c r="G37" s="58"/>
      <c r="H37" s="58"/>
      <c r="I37" s="58"/>
      <c r="J37" s="73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</row>
    <row r="38" spans="1:44" ht="15.75" customHeight="1" outlineLevel="1" x14ac:dyDescent="0.25">
      <c r="A38" s="63" t="s">
        <v>92</v>
      </c>
      <c r="B38" s="44"/>
      <c r="C38" s="44"/>
      <c r="D38" s="44"/>
      <c r="E38" s="74" t="s">
        <v>93</v>
      </c>
      <c r="F38" s="75"/>
      <c r="G38" s="75"/>
      <c r="H38" s="75"/>
      <c r="I38" s="75"/>
      <c r="J38" s="73" t="s">
        <v>93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</row>
    <row r="39" spans="1:44" ht="15.75" customHeight="1" outlineLevel="1" x14ac:dyDescent="0.25">
      <c r="A39" s="63" t="s">
        <v>94</v>
      </c>
      <c r="B39" s="44"/>
      <c r="C39" s="44"/>
      <c r="D39" s="44"/>
      <c r="E39" s="74" t="s">
        <v>93</v>
      </c>
      <c r="F39" s="75"/>
      <c r="G39" s="75"/>
      <c r="H39" s="75"/>
      <c r="I39" s="75"/>
      <c r="J39" s="73" t="s">
        <v>93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</row>
    <row r="40" spans="1:44" ht="15.75" customHeight="1" outlineLevel="1" x14ac:dyDescent="0.25">
      <c r="A40" s="63" t="s">
        <v>95</v>
      </c>
      <c r="B40" s="44"/>
      <c r="C40" s="44"/>
      <c r="D40" s="44"/>
      <c r="E40" s="74" t="s">
        <v>93</v>
      </c>
      <c r="F40" s="75"/>
      <c r="G40" s="75"/>
      <c r="H40" s="75"/>
      <c r="I40" s="75"/>
      <c r="J40" s="73" t="s">
        <v>93</v>
      </c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</row>
    <row r="41" spans="1:44" ht="15.75" customHeight="1" outlineLevel="1" x14ac:dyDescent="0.25">
      <c r="A41" s="63" t="s">
        <v>96</v>
      </c>
      <c r="B41" s="44"/>
      <c r="C41" s="44"/>
      <c r="D41" s="44"/>
      <c r="E41" s="74" t="s">
        <v>93</v>
      </c>
      <c r="F41" s="75"/>
      <c r="G41" s="75"/>
      <c r="H41" s="75"/>
      <c r="I41" s="75"/>
      <c r="J41" s="73" t="s">
        <v>93</v>
      </c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</row>
    <row r="42" spans="1:44" ht="15.75" customHeight="1" outlineLevel="1" x14ac:dyDescent="0.25">
      <c r="A42" s="67" t="s">
        <v>97</v>
      </c>
      <c r="B42" s="44"/>
      <c r="C42" s="68"/>
      <c r="D42" s="68"/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73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</row>
    <row r="43" spans="1:44" ht="15" customHeight="1" x14ac:dyDescent="0.25">
      <c r="A43" s="44"/>
      <c r="B43" s="44"/>
      <c r="C43" s="44"/>
      <c r="D43" s="44"/>
      <c r="E43" s="68"/>
      <c r="F43" s="68"/>
      <c r="G43" s="68"/>
      <c r="H43" s="68"/>
      <c r="I43" s="68"/>
      <c r="J43" s="49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</row>
    <row r="44" spans="1:44" ht="15.75" customHeight="1" x14ac:dyDescent="0.25">
      <c r="A44" s="57" t="s">
        <v>98</v>
      </c>
      <c r="B44" s="76"/>
      <c r="C44" s="77"/>
      <c r="D44" s="77"/>
      <c r="E44" s="78">
        <v>34</v>
      </c>
      <c r="F44" s="77">
        <v>35</v>
      </c>
      <c r="G44" s="77">
        <v>38</v>
      </c>
      <c r="H44" s="77">
        <v>41</v>
      </c>
      <c r="I44" s="77">
        <v>42</v>
      </c>
      <c r="J44" s="79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</row>
    <row r="45" spans="1:44" ht="15.75" customHeight="1" x14ac:dyDescent="0.25">
      <c r="A45" s="44" t="s">
        <v>99</v>
      </c>
      <c r="B45" s="44"/>
      <c r="C45" s="44"/>
      <c r="D45" s="44"/>
      <c r="E45" s="58">
        <v>10.3</v>
      </c>
      <c r="F45" s="58">
        <v>11</v>
      </c>
      <c r="G45" s="58">
        <v>11.2</v>
      </c>
      <c r="H45" s="58">
        <v>11.6</v>
      </c>
      <c r="I45" s="58">
        <v>11.9</v>
      </c>
      <c r="J45" s="79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</row>
    <row r="46" spans="1:44" ht="15.75" customHeight="1" x14ac:dyDescent="0.25">
      <c r="A46" s="43"/>
      <c r="B46" s="44"/>
      <c r="C46" s="44"/>
      <c r="D46" s="44"/>
      <c r="E46" s="53"/>
      <c r="F46" s="53"/>
      <c r="G46" s="53"/>
      <c r="H46" s="53"/>
      <c r="I46" s="53"/>
      <c r="J46" s="53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</row>
    <row r="47" spans="1:44" ht="15.75" customHeight="1" x14ac:dyDescent="0.25">
      <c r="A47" s="43"/>
      <c r="B47" s="44"/>
      <c r="C47" s="44"/>
      <c r="D47" s="44"/>
      <c r="E47" s="80"/>
      <c r="F47" s="80"/>
      <c r="G47" s="46" t="s">
        <v>100</v>
      </c>
      <c r="H47" s="80"/>
      <c r="I47" s="80"/>
      <c r="J47" s="53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</row>
    <row r="48" spans="1:44" ht="15.75" customHeight="1" x14ac:dyDescent="0.25">
      <c r="A48" s="43" t="s">
        <v>101</v>
      </c>
      <c r="B48" s="44"/>
      <c r="C48" s="17"/>
      <c r="D48" s="17"/>
      <c r="E48" s="81" t="s">
        <v>9</v>
      </c>
      <c r="F48" s="81" t="s">
        <v>10</v>
      </c>
      <c r="G48" s="81" t="s">
        <v>11</v>
      </c>
      <c r="H48" s="81" t="s">
        <v>12</v>
      </c>
      <c r="I48" s="81" t="s">
        <v>13</v>
      </c>
      <c r="J48" s="49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</row>
    <row r="49" spans="1:44" ht="15.75" customHeight="1" x14ac:dyDescent="0.25">
      <c r="A49" s="44" t="s">
        <v>102</v>
      </c>
      <c r="B49" s="53"/>
      <c r="C49" s="82">
        <v>0.01</v>
      </c>
      <c r="D49" s="17"/>
      <c r="E49" s="53"/>
      <c r="F49" s="83">
        <v>1.01</v>
      </c>
      <c r="G49" s="83">
        <v>1.02</v>
      </c>
      <c r="H49" s="83">
        <v>1.03</v>
      </c>
      <c r="I49" s="83" t="s">
        <v>240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</row>
    <row r="50" spans="1:44" ht="15.75" customHeight="1" x14ac:dyDescent="0.25">
      <c r="A50" s="44"/>
      <c r="B50" s="53"/>
      <c r="C50" s="82"/>
      <c r="D50" s="17"/>
      <c r="E50" s="53"/>
      <c r="F50" s="83"/>
      <c r="G50" s="83"/>
      <c r="H50" s="83"/>
      <c r="I50" s="83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</row>
    <row r="51" spans="1:44" ht="15.75" customHeight="1" x14ac:dyDescent="0.25">
      <c r="A51" s="43" t="s">
        <v>173</v>
      </c>
      <c r="B51" s="130" t="s">
        <v>103</v>
      </c>
      <c r="C51" s="44"/>
      <c r="D51" s="44"/>
      <c r="E51" s="53"/>
      <c r="F51" s="53"/>
      <c r="G51" s="53"/>
      <c r="H51" s="53"/>
      <c r="I51" s="53"/>
      <c r="J51" s="8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</row>
    <row r="52" spans="1:44" ht="15.75" customHeight="1" x14ac:dyDescent="0.25">
      <c r="A52" s="126" t="s">
        <v>104</v>
      </c>
      <c r="B52" s="85">
        <v>95000</v>
      </c>
      <c r="C52" s="86"/>
      <c r="D52" s="85">
        <v>115000</v>
      </c>
      <c r="E52" s="85">
        <v>95000</v>
      </c>
      <c r="F52" s="85">
        <v>95950</v>
      </c>
      <c r="G52" s="85">
        <v>96910</v>
      </c>
      <c r="H52" s="85">
        <v>97879</v>
      </c>
      <c r="I52" s="85">
        <v>98857</v>
      </c>
      <c r="J52" s="44" t="s">
        <v>182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</row>
    <row r="53" spans="1:44" ht="15.75" customHeight="1" outlineLevel="1" x14ac:dyDescent="0.25">
      <c r="A53" s="126" t="s">
        <v>161</v>
      </c>
      <c r="B53" s="86">
        <v>80000</v>
      </c>
      <c r="C53" s="87"/>
      <c r="D53" s="86">
        <v>0</v>
      </c>
      <c r="E53" s="86">
        <v>80000</v>
      </c>
      <c r="F53" s="86">
        <v>80800</v>
      </c>
      <c r="G53" s="86">
        <v>81608</v>
      </c>
      <c r="H53" s="86">
        <v>82424</v>
      </c>
      <c r="I53" s="86">
        <v>83248</v>
      </c>
      <c r="J53" s="44" t="s">
        <v>182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</row>
    <row r="54" spans="1:44" ht="15.75" customHeight="1" outlineLevel="1" x14ac:dyDescent="0.25">
      <c r="A54" s="126" t="s">
        <v>162</v>
      </c>
      <c r="B54" s="86">
        <v>50000</v>
      </c>
      <c r="C54" s="44"/>
      <c r="D54" s="44"/>
      <c r="E54" s="86">
        <v>0</v>
      </c>
      <c r="F54" s="86">
        <v>50000</v>
      </c>
      <c r="G54" s="86">
        <v>52020</v>
      </c>
      <c r="H54" s="86">
        <v>53060.399999999994</v>
      </c>
      <c r="I54" s="86">
        <v>54121.608</v>
      </c>
      <c r="J54" s="71" t="s">
        <v>182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</row>
    <row r="55" spans="1:44" ht="15.75" customHeight="1" outlineLevel="1" x14ac:dyDescent="0.25">
      <c r="A55" s="126" t="s">
        <v>170</v>
      </c>
      <c r="B55" s="86">
        <v>31200</v>
      </c>
      <c r="C55" s="44"/>
      <c r="D55" s="44"/>
      <c r="E55" s="86">
        <v>31200</v>
      </c>
      <c r="F55" s="86">
        <v>31824</v>
      </c>
      <c r="G55" s="86">
        <v>32460</v>
      </c>
      <c r="H55" s="86">
        <v>33110</v>
      </c>
      <c r="I55" s="86">
        <v>33772</v>
      </c>
      <c r="J55" s="71" t="s">
        <v>182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</row>
    <row r="56" spans="1:44" ht="15.75" customHeight="1" outlineLevel="1" x14ac:dyDescent="0.25">
      <c r="A56" s="126" t="s">
        <v>84</v>
      </c>
      <c r="B56" s="86">
        <v>50000</v>
      </c>
      <c r="C56" s="44"/>
      <c r="D56" s="44"/>
      <c r="E56" s="86">
        <v>50000</v>
      </c>
      <c r="F56" s="86">
        <v>51000</v>
      </c>
      <c r="G56" s="86">
        <v>52020</v>
      </c>
      <c r="H56" s="86">
        <v>53060</v>
      </c>
      <c r="I56" s="86">
        <v>54122</v>
      </c>
      <c r="J56" s="71" t="s">
        <v>182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</row>
    <row r="57" spans="1:44" ht="15.75" customHeight="1" outlineLevel="1" x14ac:dyDescent="0.25">
      <c r="A57" s="126" t="s">
        <v>177</v>
      </c>
      <c r="B57" s="86">
        <v>50000</v>
      </c>
      <c r="C57" s="44"/>
      <c r="D57" s="44"/>
      <c r="E57" s="86">
        <v>50000</v>
      </c>
      <c r="F57" s="86">
        <v>51000</v>
      </c>
      <c r="G57" s="86">
        <v>101000</v>
      </c>
      <c r="H57" s="86">
        <v>102010</v>
      </c>
      <c r="I57" s="86">
        <v>103030</v>
      </c>
      <c r="J57" s="71" t="s">
        <v>182</v>
      </c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</row>
    <row r="58" spans="1:44" ht="15.75" customHeight="1" outlineLevel="1" x14ac:dyDescent="0.25">
      <c r="A58" s="127" t="s">
        <v>172</v>
      </c>
      <c r="B58" s="86"/>
      <c r="C58" s="44"/>
      <c r="D58" s="44"/>
      <c r="E58" s="86">
        <v>140000</v>
      </c>
      <c r="F58" s="86">
        <v>140000</v>
      </c>
      <c r="G58" s="86">
        <v>140000</v>
      </c>
      <c r="H58" s="86">
        <v>140000</v>
      </c>
      <c r="I58" s="86">
        <v>140000</v>
      </c>
      <c r="J58" s="71" t="s">
        <v>182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</row>
    <row r="59" spans="1:44" ht="15.75" customHeight="1" outlineLevel="1" x14ac:dyDescent="0.25">
      <c r="A59" s="63" t="s">
        <v>176</v>
      </c>
      <c r="B59" s="86">
        <v>18000</v>
      </c>
      <c r="C59" s="44"/>
      <c r="D59" s="44"/>
      <c r="E59" s="86">
        <v>18000</v>
      </c>
      <c r="F59" s="86">
        <v>18000</v>
      </c>
      <c r="G59" s="86">
        <v>18000</v>
      </c>
      <c r="H59" s="86">
        <v>18000</v>
      </c>
      <c r="I59" s="86">
        <v>18000</v>
      </c>
      <c r="J59" s="71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</row>
    <row r="60" spans="1:44" ht="15.75" customHeight="1" outlineLevel="1" x14ac:dyDescent="0.25">
      <c r="A60" s="67" t="s">
        <v>105</v>
      </c>
      <c r="B60" s="44"/>
      <c r="C60" s="89">
        <v>0</v>
      </c>
      <c r="D60" s="90">
        <v>115000</v>
      </c>
      <c r="E60" s="89">
        <f>SUM(E52:E59)</f>
        <v>464200</v>
      </c>
      <c r="F60" s="89">
        <f>SUM(F52:F59)</f>
        <v>518574</v>
      </c>
      <c r="G60" s="89">
        <f>SUM(G52:G59)</f>
        <v>574018</v>
      </c>
      <c r="H60" s="89">
        <f>SUM(H52:H59)</f>
        <v>579543.4</v>
      </c>
      <c r="I60" s="89">
        <f>SUM(I52:I59)</f>
        <v>585150.60800000001</v>
      </c>
      <c r="J60" s="71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</row>
    <row r="61" spans="1:44" ht="18.75" customHeight="1" x14ac:dyDescent="0.25">
      <c r="A61" s="67" t="s">
        <v>106</v>
      </c>
      <c r="B61" s="44"/>
      <c r="C61" s="89"/>
      <c r="D61" s="89"/>
      <c r="E61" s="91">
        <v>2469.6</v>
      </c>
      <c r="F61" s="91">
        <v>1784.5920000000001</v>
      </c>
      <c r="G61" s="91">
        <v>1549.2249600000002</v>
      </c>
      <c r="H61" s="91">
        <v>1185.1570944</v>
      </c>
      <c r="I61" s="91">
        <v>1208.8602362879999</v>
      </c>
      <c r="J61" s="71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</row>
    <row r="62" spans="1:44" ht="18" customHeight="1" x14ac:dyDescent="0.25">
      <c r="A62" s="67"/>
      <c r="B62" s="44"/>
      <c r="C62" s="44"/>
      <c r="D62" s="44"/>
      <c r="E62" s="89"/>
      <c r="F62" s="89"/>
      <c r="G62" s="89"/>
      <c r="H62" s="89"/>
      <c r="I62" s="89"/>
      <c r="J62" s="71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</row>
    <row r="63" spans="1:44" ht="15.75" customHeight="1" x14ac:dyDescent="0.25">
      <c r="A63" s="43" t="s">
        <v>88</v>
      </c>
      <c r="B63" s="130" t="s">
        <v>103</v>
      </c>
      <c r="C63" s="44"/>
      <c r="D63" s="44"/>
      <c r="E63" s="86"/>
      <c r="F63" s="86"/>
      <c r="G63" s="86"/>
      <c r="H63" s="86"/>
      <c r="I63" s="86"/>
      <c r="J63" s="71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</row>
    <row r="64" spans="1:44" ht="15.75" customHeight="1" x14ac:dyDescent="0.25">
      <c r="A64" s="121" t="s">
        <v>219</v>
      </c>
      <c r="B64" s="86">
        <v>50000</v>
      </c>
      <c r="C64" s="44"/>
      <c r="D64" s="44"/>
      <c r="E64" s="86">
        <v>700000</v>
      </c>
      <c r="F64" s="86">
        <v>757500</v>
      </c>
      <c r="G64" s="86">
        <v>858500</v>
      </c>
      <c r="H64" s="86">
        <v>959500</v>
      </c>
      <c r="I64" s="135">
        <v>1010000</v>
      </c>
      <c r="J64" s="71" t="s">
        <v>182</v>
      </c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</row>
    <row r="65" spans="1:44" ht="15.75" customHeight="1" x14ac:dyDescent="0.25">
      <c r="A65" s="121" t="s">
        <v>229</v>
      </c>
      <c r="B65" s="86">
        <v>50000</v>
      </c>
      <c r="C65" s="44"/>
      <c r="D65" s="44"/>
      <c r="E65" s="86">
        <v>100000</v>
      </c>
      <c r="F65" s="86">
        <v>101000</v>
      </c>
      <c r="G65" s="86">
        <v>102010</v>
      </c>
      <c r="H65" s="86">
        <v>103030</v>
      </c>
      <c r="I65" s="86">
        <v>104060</v>
      </c>
      <c r="J65" s="134" t="s">
        <v>182</v>
      </c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</row>
    <row r="66" spans="1:44" ht="15.75" customHeight="1" x14ac:dyDescent="0.25">
      <c r="A66" s="127" t="s">
        <v>178</v>
      </c>
      <c r="B66" s="86">
        <v>50000</v>
      </c>
      <c r="C66" s="44"/>
      <c r="D66" s="44"/>
      <c r="E66" s="86">
        <v>150000</v>
      </c>
      <c r="F66" s="86">
        <v>151500</v>
      </c>
      <c r="G66" s="86">
        <v>153015</v>
      </c>
      <c r="H66" s="86">
        <v>154545</v>
      </c>
      <c r="I66" s="86">
        <v>156090</v>
      </c>
      <c r="J66" s="71" t="s">
        <v>182</v>
      </c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</row>
    <row r="67" spans="1:44" ht="15.75" customHeight="1" x14ac:dyDescent="0.25">
      <c r="A67" s="127" t="s">
        <v>180</v>
      </c>
      <c r="B67" s="86">
        <v>50000</v>
      </c>
      <c r="C67" s="44"/>
      <c r="D67" s="44"/>
      <c r="E67" s="86">
        <v>100000</v>
      </c>
      <c r="F67" s="86">
        <v>101000</v>
      </c>
      <c r="G67" s="86">
        <v>102010</v>
      </c>
      <c r="H67" s="86">
        <v>103030</v>
      </c>
      <c r="I67" s="86">
        <v>104060</v>
      </c>
      <c r="J67" s="71" t="s">
        <v>182</v>
      </c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</row>
    <row r="68" spans="1:44" ht="15.75" customHeight="1" x14ac:dyDescent="0.25">
      <c r="A68" s="121" t="s">
        <v>179</v>
      </c>
      <c r="B68" s="86">
        <v>50000</v>
      </c>
      <c r="C68" s="44"/>
      <c r="D68" s="44"/>
      <c r="E68" s="86">
        <v>100000</v>
      </c>
      <c r="F68" s="86">
        <v>101000</v>
      </c>
      <c r="G68" s="86">
        <v>102010</v>
      </c>
      <c r="H68" s="86">
        <v>103030</v>
      </c>
      <c r="I68" s="86">
        <v>104060</v>
      </c>
      <c r="J68" s="71" t="s">
        <v>182</v>
      </c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</row>
    <row r="69" spans="1:44" ht="15.75" customHeight="1" x14ac:dyDescent="0.25">
      <c r="A69" s="124" t="s">
        <v>174</v>
      </c>
      <c r="B69" s="133">
        <v>25000</v>
      </c>
      <c r="C69" s="44"/>
      <c r="D69" s="44"/>
      <c r="E69" s="86">
        <v>75000</v>
      </c>
      <c r="F69" s="86">
        <v>75750</v>
      </c>
      <c r="G69" s="86">
        <v>76508</v>
      </c>
      <c r="H69" s="86">
        <v>77273</v>
      </c>
      <c r="I69" s="86">
        <v>78045</v>
      </c>
      <c r="J69" s="71" t="s">
        <v>182</v>
      </c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</row>
    <row r="70" spans="1:44" ht="15.75" customHeight="1" x14ac:dyDescent="0.25">
      <c r="A70" s="125" t="s">
        <v>175</v>
      </c>
      <c r="B70" s="133">
        <v>25000</v>
      </c>
      <c r="C70" s="44"/>
      <c r="D70" s="44"/>
      <c r="E70" s="86">
        <v>50000</v>
      </c>
      <c r="F70" s="86">
        <v>50500</v>
      </c>
      <c r="G70" s="86">
        <v>51005</v>
      </c>
      <c r="H70" s="86">
        <v>51515</v>
      </c>
      <c r="I70" s="86">
        <v>52030</v>
      </c>
      <c r="J70" s="71" t="s">
        <v>182</v>
      </c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</row>
    <row r="71" spans="1:44" ht="15.75" customHeight="1" x14ac:dyDescent="0.25">
      <c r="A71" s="124" t="s">
        <v>181</v>
      </c>
      <c r="B71" s="133">
        <v>50000</v>
      </c>
      <c r="C71" s="44"/>
      <c r="D71" s="44"/>
      <c r="E71" s="86">
        <v>50000</v>
      </c>
      <c r="F71" s="86">
        <v>50500</v>
      </c>
      <c r="G71" s="86">
        <v>51005</v>
      </c>
      <c r="H71" s="86">
        <v>51515</v>
      </c>
      <c r="I71" s="86">
        <v>52030</v>
      </c>
      <c r="J71" s="71" t="s">
        <v>182</v>
      </c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</row>
    <row r="72" spans="1:44" ht="15.75" customHeight="1" x14ac:dyDescent="0.25">
      <c r="A72" s="67" t="s">
        <v>107</v>
      </c>
      <c r="B72" s="44"/>
      <c r="C72" s="89">
        <v>0</v>
      </c>
      <c r="D72" s="89"/>
      <c r="E72" s="89">
        <f>SUM(E64:E71)</f>
        <v>1325000</v>
      </c>
      <c r="F72" s="89">
        <f>SUM(F64:F71)</f>
        <v>1388750</v>
      </c>
      <c r="G72" s="89">
        <f>SUM(G64:G71)</f>
        <v>1496063</v>
      </c>
      <c r="H72" s="89">
        <f>SUM(H64:H71)</f>
        <v>1603438</v>
      </c>
      <c r="I72" s="89">
        <f>SUM(I64:I71)</f>
        <v>1660375</v>
      </c>
      <c r="J72" s="71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</row>
    <row r="73" spans="1:44" ht="15.75" customHeight="1" x14ac:dyDescent="0.25">
      <c r="A73" s="67" t="s">
        <v>106</v>
      </c>
      <c r="B73" s="44"/>
      <c r="C73" s="89"/>
      <c r="D73" s="89"/>
      <c r="E73" s="91">
        <v>3786</v>
      </c>
      <c r="F73" s="91">
        <v>3476</v>
      </c>
      <c r="G73" s="91">
        <v>3180</v>
      </c>
      <c r="H73" s="91">
        <v>2874</v>
      </c>
      <c r="I73" s="91">
        <v>2758</v>
      </c>
      <c r="J73" s="71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</row>
    <row r="74" spans="1:44" ht="15.75" customHeight="1" x14ac:dyDescent="0.25">
      <c r="A74" s="44"/>
      <c r="B74" s="44"/>
      <c r="C74" s="44"/>
      <c r="D74" s="44"/>
      <c r="E74" s="89"/>
      <c r="F74" s="89"/>
      <c r="G74" s="89"/>
      <c r="H74" s="89"/>
      <c r="I74" s="89"/>
      <c r="J74" s="71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</row>
    <row r="75" spans="1:44" ht="15.75" customHeight="1" x14ac:dyDescent="0.25">
      <c r="A75" s="43" t="s">
        <v>108</v>
      </c>
      <c r="B75" s="44"/>
      <c r="C75" s="44"/>
      <c r="D75" s="44"/>
      <c r="E75" s="86"/>
      <c r="F75" s="86"/>
      <c r="G75" s="86"/>
      <c r="H75" s="86"/>
      <c r="I75" s="86"/>
      <c r="J75" s="86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</row>
    <row r="76" spans="1:44" ht="15.75" customHeight="1" x14ac:dyDescent="0.25">
      <c r="A76" s="128" t="s">
        <v>282</v>
      </c>
      <c r="B76" s="86"/>
      <c r="C76" s="44"/>
      <c r="D76" s="44"/>
      <c r="E76" s="92"/>
      <c r="F76" s="93"/>
      <c r="G76" s="93">
        <v>40000</v>
      </c>
      <c r="H76" s="93">
        <v>50000</v>
      </c>
      <c r="I76" s="93">
        <v>50000</v>
      </c>
      <c r="J76" s="134" t="s">
        <v>248</v>
      </c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</row>
    <row r="77" spans="1:44" ht="15.75" customHeight="1" x14ac:dyDescent="0.25">
      <c r="A77" s="136" t="s">
        <v>284</v>
      </c>
      <c r="B77" s="86"/>
      <c r="C77" s="44"/>
      <c r="D77" s="44"/>
      <c r="E77" s="92">
        <v>75685</v>
      </c>
      <c r="F77" s="90"/>
      <c r="G77" s="93">
        <v>75000</v>
      </c>
      <c r="H77" s="93">
        <v>80000</v>
      </c>
      <c r="I77" s="93">
        <v>90000</v>
      </c>
      <c r="J77" s="134" t="s">
        <v>291</v>
      </c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</row>
    <row r="78" spans="1:44" ht="15.75" customHeight="1" x14ac:dyDescent="0.25">
      <c r="A78" s="136" t="s">
        <v>95</v>
      </c>
      <c r="B78" s="86">
        <v>0</v>
      </c>
      <c r="C78" s="44"/>
      <c r="D78" s="44"/>
      <c r="E78" s="92"/>
      <c r="G78" s="93">
        <v>40000</v>
      </c>
      <c r="H78" s="93">
        <v>50000</v>
      </c>
      <c r="I78" s="93">
        <v>50000</v>
      </c>
      <c r="J78" s="134" t="s">
        <v>247</v>
      </c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</row>
    <row r="79" spans="1:44" ht="15.75" customHeight="1" x14ac:dyDescent="0.25">
      <c r="A79" s="128" t="s">
        <v>283</v>
      </c>
      <c r="B79" s="86"/>
      <c r="C79" s="44"/>
      <c r="D79" s="44"/>
      <c r="E79" s="92"/>
      <c r="F79" s="93"/>
      <c r="G79" s="93">
        <v>40000</v>
      </c>
      <c r="H79" s="93">
        <v>50000</v>
      </c>
      <c r="I79" s="93">
        <v>50000</v>
      </c>
      <c r="J79" s="134" t="s">
        <v>246</v>
      </c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</row>
    <row r="80" spans="1:44" ht="15.75" customHeight="1" x14ac:dyDescent="0.25">
      <c r="A80" s="66" t="s">
        <v>85</v>
      </c>
      <c r="B80" s="55"/>
      <c r="C80" s="55"/>
      <c r="D80" s="55"/>
      <c r="E80" s="94"/>
      <c r="F80" s="94"/>
      <c r="G80" s="183"/>
      <c r="H80" s="183"/>
      <c r="I80" s="183"/>
      <c r="J80" s="71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</row>
    <row r="81" spans="1:44" ht="15.75" customHeight="1" x14ac:dyDescent="0.25">
      <c r="A81" s="43" t="s">
        <v>109</v>
      </c>
      <c r="B81" s="43"/>
      <c r="C81" s="89">
        <v>0</v>
      </c>
      <c r="D81" s="89"/>
      <c r="E81" s="89">
        <v>75685</v>
      </c>
      <c r="F81" s="89">
        <v>120000</v>
      </c>
      <c r="G81" s="89">
        <f>SUM(G76,G77,G78,G79)</f>
        <v>195000</v>
      </c>
      <c r="H81" s="89">
        <f>SUM(H76,H77,H78,H79)</f>
        <v>230000</v>
      </c>
      <c r="I81" s="89">
        <f>SUM(I76,I77,I78,I79)</f>
        <v>240000</v>
      </c>
      <c r="J81" s="71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</row>
    <row r="82" spans="1:44" ht="15.75" customHeight="1" x14ac:dyDescent="0.25">
      <c r="A82" s="44"/>
      <c r="B82" s="44"/>
      <c r="C82" s="44"/>
      <c r="D82" s="44"/>
      <c r="E82" s="89"/>
      <c r="F82" s="89"/>
      <c r="G82" s="95"/>
      <c r="H82" s="89"/>
      <c r="I82" s="89"/>
      <c r="J82" s="89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</row>
    <row r="83" spans="1:44" ht="15.75" customHeight="1" x14ac:dyDescent="0.25">
      <c r="A83" s="57" t="s">
        <v>36</v>
      </c>
      <c r="B83" s="76"/>
      <c r="C83" s="95">
        <v>0</v>
      </c>
      <c r="D83" s="96">
        <v>115000</v>
      </c>
      <c r="E83" s="95">
        <f>SUM(E60,E72,E81)</f>
        <v>1864885</v>
      </c>
      <c r="F83" s="95">
        <f>SUM(F60,F72,F77,F81)</f>
        <v>2027324</v>
      </c>
      <c r="G83" s="184">
        <f>SUM(G60,G72,G81)</f>
        <v>2265081</v>
      </c>
      <c r="H83" s="95">
        <f>SUM(H60,H72,H81)</f>
        <v>2412981.4</v>
      </c>
      <c r="I83" s="95">
        <f>SUM(I60,I72,I81)</f>
        <v>2485525.608</v>
      </c>
      <c r="J83" s="89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</row>
    <row r="84" spans="1:44" ht="15.75" customHeight="1" x14ac:dyDescent="0.25">
      <c r="A84" s="128" t="s">
        <v>44</v>
      </c>
      <c r="B84" s="44"/>
      <c r="C84" s="44"/>
      <c r="D84" s="44"/>
      <c r="E84" s="97">
        <v>5098</v>
      </c>
      <c r="F84" s="97">
        <v>4805</v>
      </c>
      <c r="G84" s="97">
        <v>4396</v>
      </c>
      <c r="H84" s="97">
        <v>3969</v>
      </c>
      <c r="I84" s="97">
        <v>3806</v>
      </c>
      <c r="J84" s="89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</row>
    <row r="85" spans="1:44" ht="16.5" customHeight="1" x14ac:dyDescent="0.25">
      <c r="A85" s="44"/>
      <c r="B85" s="44"/>
      <c r="C85" s="17"/>
      <c r="D85" s="17"/>
      <c r="E85" s="49"/>
      <c r="F85" s="49"/>
      <c r="G85" s="49"/>
      <c r="H85" s="49"/>
      <c r="I85" s="49"/>
      <c r="J85" s="49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</row>
    <row r="86" spans="1:44" ht="15.75" customHeight="1" x14ac:dyDescent="0.25">
      <c r="A86" s="44"/>
      <c r="B86" s="44"/>
      <c r="C86" s="17"/>
      <c r="D86" s="17"/>
      <c r="E86" s="98"/>
      <c r="F86" s="98"/>
      <c r="G86" s="99" t="s">
        <v>110</v>
      </c>
      <c r="H86" s="98"/>
      <c r="I86" s="98"/>
      <c r="J86" s="49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</row>
    <row r="87" spans="1:44" ht="15.75" customHeight="1" x14ac:dyDescent="0.25">
      <c r="A87" s="44"/>
      <c r="B87" s="44"/>
      <c r="C87" s="17"/>
      <c r="D87" s="17"/>
      <c r="E87" s="81" t="s">
        <v>9</v>
      </c>
      <c r="F87" s="81" t="s">
        <v>10</v>
      </c>
      <c r="G87" s="81" t="s">
        <v>11</v>
      </c>
      <c r="H87" s="81" t="s">
        <v>12</v>
      </c>
      <c r="I87" s="81" t="s">
        <v>13</v>
      </c>
      <c r="J87" s="49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</row>
    <row r="88" spans="1:44" ht="15.75" customHeight="1" x14ac:dyDescent="0.25">
      <c r="A88" s="44"/>
      <c r="B88" s="43" t="s">
        <v>111</v>
      </c>
      <c r="C88" s="17"/>
      <c r="D88" s="17"/>
      <c r="E88" s="49"/>
      <c r="F88" s="49"/>
      <c r="G88" s="49"/>
      <c r="H88" s="49"/>
      <c r="I88" s="49"/>
      <c r="J88" s="8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</row>
    <row r="89" spans="1:44" ht="15.75" customHeight="1" x14ac:dyDescent="0.25">
      <c r="A89" s="44" t="s">
        <v>112</v>
      </c>
      <c r="B89" s="100">
        <v>7.6499999999999999E-2</v>
      </c>
      <c r="C89" s="86">
        <v>0</v>
      </c>
      <c r="D89" s="85">
        <v>8798</v>
      </c>
      <c r="E89" s="86">
        <v>136491</v>
      </c>
      <c r="F89" s="86">
        <v>141531</v>
      </c>
      <c r="G89" s="86">
        <v>142914</v>
      </c>
      <c r="H89" s="86">
        <v>144236</v>
      </c>
      <c r="I89" s="86">
        <v>145575</v>
      </c>
      <c r="J89" s="71" t="s">
        <v>113</v>
      </c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</row>
    <row r="90" spans="1:44" ht="15.75" customHeight="1" x14ac:dyDescent="0.25">
      <c r="A90" s="128" t="s">
        <v>114</v>
      </c>
      <c r="B90" s="100">
        <v>0.12</v>
      </c>
      <c r="C90" s="86">
        <v>0</v>
      </c>
      <c r="D90" s="85">
        <v>13800</v>
      </c>
      <c r="E90" s="86">
        <v>214104</v>
      </c>
      <c r="F90" s="86">
        <v>222009</v>
      </c>
      <c r="G90" s="86">
        <v>223818</v>
      </c>
      <c r="H90" s="86">
        <v>226253</v>
      </c>
      <c r="I90" s="86">
        <v>228352</v>
      </c>
      <c r="J90" s="71" t="s">
        <v>115</v>
      </c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</row>
    <row r="91" spans="1:44" ht="15.75" customHeight="1" x14ac:dyDescent="0.25">
      <c r="A91" s="128" t="s">
        <v>116</v>
      </c>
      <c r="B91" s="100">
        <v>1.2999999999999999E-3</v>
      </c>
      <c r="C91" s="86">
        <v>0</v>
      </c>
      <c r="D91" s="85">
        <v>150</v>
      </c>
      <c r="E91" s="86">
        <v>2319</v>
      </c>
      <c r="F91" s="86">
        <v>2405</v>
      </c>
      <c r="G91" s="86">
        <v>2429</v>
      </c>
      <c r="H91" s="86">
        <v>2451</v>
      </c>
      <c r="I91" s="86">
        <v>2474</v>
      </c>
      <c r="J91" s="71" t="s">
        <v>115</v>
      </c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</row>
    <row r="92" spans="1:44" ht="15.75" customHeight="1" x14ac:dyDescent="0.25">
      <c r="A92" s="128" t="s">
        <v>117</v>
      </c>
      <c r="B92" s="100">
        <v>0.14000000000000001</v>
      </c>
      <c r="C92" s="86">
        <v>0</v>
      </c>
      <c r="D92" s="85">
        <v>16100</v>
      </c>
      <c r="E92" s="86">
        <v>249788</v>
      </c>
      <c r="F92" s="86">
        <v>259010</v>
      </c>
      <c r="G92" s="86">
        <v>261541</v>
      </c>
      <c r="H92" s="86">
        <v>263961</v>
      </c>
      <c r="I92" s="86">
        <v>266411</v>
      </c>
      <c r="J92" s="71" t="s">
        <v>118</v>
      </c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</row>
    <row r="93" spans="1:44" ht="15.75" customHeight="1" x14ac:dyDescent="0.25">
      <c r="A93" s="177" t="s">
        <v>73</v>
      </c>
      <c r="B93" s="101">
        <v>0.01</v>
      </c>
      <c r="C93" s="88">
        <v>0</v>
      </c>
      <c r="D93" s="102">
        <v>1150</v>
      </c>
      <c r="E93" s="88">
        <v>17842</v>
      </c>
      <c r="F93" s="88">
        <v>18500</v>
      </c>
      <c r="G93" s="88">
        <v>18681</v>
      </c>
      <c r="H93" s="88">
        <v>18854</v>
      </c>
      <c r="I93" s="88">
        <v>19029</v>
      </c>
      <c r="J93" s="71" t="s">
        <v>73</v>
      </c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</row>
    <row r="94" spans="1:44" ht="15.75" customHeight="1" x14ac:dyDescent="0.25">
      <c r="A94" s="43" t="s">
        <v>119</v>
      </c>
      <c r="B94" s="100"/>
      <c r="C94" s="89">
        <v>0</v>
      </c>
      <c r="D94" s="90">
        <v>39998</v>
      </c>
      <c r="E94" s="89">
        <f>SUM(E89:E93)</f>
        <v>620544</v>
      </c>
      <c r="F94" s="89">
        <f>SUM(F89:F93)</f>
        <v>643455</v>
      </c>
      <c r="G94" s="89">
        <f>SUM(G89:G93)</f>
        <v>649383</v>
      </c>
      <c r="H94" s="89">
        <f>SUM(H89:H93)</f>
        <v>655755</v>
      </c>
      <c r="I94" s="89">
        <f>SUM(I89:I93)</f>
        <v>661841</v>
      </c>
      <c r="J94" s="53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</row>
    <row r="95" spans="1:44" ht="15.75" customHeight="1" x14ac:dyDescent="0.25">
      <c r="A95" s="128" t="s">
        <v>120</v>
      </c>
      <c r="B95" s="100"/>
      <c r="C95" s="83"/>
      <c r="D95" s="83"/>
      <c r="E95" s="83">
        <v>0.34799999999999998</v>
      </c>
      <c r="F95" s="83">
        <v>0.3478</v>
      </c>
      <c r="G95" s="83">
        <v>0.34780000000000005</v>
      </c>
      <c r="H95" s="83">
        <v>0.3478</v>
      </c>
      <c r="I95" s="83">
        <v>0.3478</v>
      </c>
      <c r="J95" s="49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</row>
    <row r="96" spans="1:44" ht="15.75" customHeight="1" x14ac:dyDescent="0.25">
      <c r="A96" s="44"/>
      <c r="B96" s="100"/>
      <c r="C96" s="17"/>
      <c r="D96" s="17"/>
      <c r="E96" s="49"/>
      <c r="F96" s="49"/>
      <c r="G96" s="49"/>
      <c r="H96" s="49"/>
      <c r="I96" s="49"/>
      <c r="J96" s="49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</row>
    <row r="97" spans="1:44" ht="15.75" customHeight="1" x14ac:dyDescent="0.25">
      <c r="A97" s="57" t="s">
        <v>121</v>
      </c>
      <c r="B97" s="57"/>
      <c r="C97" s="103">
        <v>0</v>
      </c>
      <c r="D97" s="104">
        <v>154998</v>
      </c>
      <c r="E97" s="103">
        <f>SUM(E83,E94)</f>
        <v>2485429</v>
      </c>
      <c r="F97" s="103">
        <f>SUM(F83,F94)</f>
        <v>2670779</v>
      </c>
      <c r="G97" s="103">
        <f>SUM(G83,G94)</f>
        <v>2914464</v>
      </c>
      <c r="H97" s="103">
        <f>SUM(H83,H94)</f>
        <v>3068736.4</v>
      </c>
      <c r="I97" s="103">
        <f>SUM(I83,I94)</f>
        <v>3147366.608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</row>
    <row r="98" spans="1:44" ht="15.75" customHeight="1" x14ac:dyDescent="0.25">
      <c r="A98" s="128" t="s">
        <v>44</v>
      </c>
      <c r="B98" s="44"/>
      <c r="C98" s="44"/>
      <c r="D98" s="105"/>
      <c r="E98" s="105">
        <v>6871</v>
      </c>
      <c r="F98" s="105">
        <v>6477</v>
      </c>
      <c r="G98" s="105">
        <v>5924</v>
      </c>
      <c r="H98" s="105">
        <v>5350</v>
      </c>
      <c r="I98" s="105">
        <v>5129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</row>
    <row r="99" spans="1:44" ht="15.75" customHeight="1" x14ac:dyDescent="0.25">
      <c r="A99" s="44"/>
      <c r="B99" s="44"/>
      <c r="C99" s="44"/>
      <c r="D99" s="44"/>
      <c r="E99" s="106"/>
      <c r="F99" s="106"/>
      <c r="G99" s="106"/>
      <c r="H99" s="106"/>
      <c r="I99" s="106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</row>
    <row r="100" spans="1:44" ht="15.7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</row>
    <row r="101" spans="1:44" ht="15.7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</row>
    <row r="102" spans="1:44" ht="15.75" customHeight="1" x14ac:dyDescent="0.25">
      <c r="A102" s="43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</row>
    <row r="103" spans="1:44" ht="15.75" customHeight="1" x14ac:dyDescent="0.25">
      <c r="A103" s="44"/>
      <c r="B103" s="44"/>
      <c r="C103" s="44"/>
      <c r="D103" s="44"/>
      <c r="E103" s="106"/>
      <c r="F103" s="106"/>
      <c r="G103" s="106"/>
      <c r="H103" s="106"/>
      <c r="I103" s="106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</row>
    <row r="104" spans="1:44" ht="15.75" customHeight="1" x14ac:dyDescent="0.25">
      <c r="A104" s="44"/>
      <c r="B104" s="44"/>
      <c r="C104" s="44"/>
      <c r="D104" s="44"/>
      <c r="E104" s="106"/>
      <c r="F104" s="106"/>
      <c r="G104" s="106"/>
      <c r="H104" s="106"/>
      <c r="I104" s="106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</row>
    <row r="105" spans="1:44" ht="15.7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</row>
    <row r="106" spans="1:44" ht="15.7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</row>
    <row r="107" spans="1:44" ht="15.7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</row>
    <row r="108" spans="1:44" ht="15.7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</row>
    <row r="109" spans="1:44" ht="15.7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</row>
    <row r="110" spans="1:44" ht="15.7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</row>
    <row r="111" spans="1:44" ht="15.7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</row>
    <row r="112" spans="1:44" ht="15.7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</row>
    <row r="113" spans="1:44" ht="15.7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</row>
    <row r="114" spans="1:44" ht="15.7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</row>
    <row r="115" spans="1:44" ht="15.7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</row>
    <row r="116" spans="1:44" ht="15.7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</row>
    <row r="117" spans="1:44" ht="15.7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</row>
    <row r="118" spans="1:44" ht="15.7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</row>
    <row r="119" spans="1:44" ht="15.7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</row>
    <row r="120" spans="1:44" ht="15.7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</row>
    <row r="121" spans="1:44" ht="15.7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</row>
    <row r="122" spans="1:44" ht="15.7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</row>
    <row r="123" spans="1:44" ht="15.7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</row>
    <row r="124" spans="1:44" ht="15.7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</row>
    <row r="125" spans="1:44" ht="15.7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</row>
    <row r="126" spans="1:44" ht="15.7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</row>
    <row r="127" spans="1:44" ht="15.7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</row>
    <row r="128" spans="1:44" ht="15.7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</row>
    <row r="129" spans="1:44" ht="15.7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</row>
    <row r="130" spans="1:44" ht="15.7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</row>
    <row r="131" spans="1:44" ht="15.7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</row>
    <row r="132" spans="1:44" ht="15.7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</row>
    <row r="133" spans="1:44" ht="15.7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</row>
    <row r="134" spans="1:44" ht="15.7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</row>
    <row r="135" spans="1:44" ht="15.7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</row>
    <row r="136" spans="1:44" ht="15.7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</row>
    <row r="137" spans="1:44" ht="15.7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</row>
    <row r="138" spans="1:44" ht="15.7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</row>
    <row r="139" spans="1:44" ht="15.7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</row>
    <row r="140" spans="1:44" ht="15.7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</row>
    <row r="141" spans="1:44" ht="15.7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</row>
    <row r="142" spans="1:44" ht="15.7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</row>
    <row r="143" spans="1:44" ht="15.7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</row>
    <row r="144" spans="1:44" ht="15.7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</row>
    <row r="145" spans="1:44" ht="15.7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</row>
    <row r="146" spans="1:44" ht="15.7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</row>
    <row r="147" spans="1:44" ht="15.7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</row>
    <row r="148" spans="1:44" ht="15.7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</row>
    <row r="149" spans="1:44" ht="15.7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</row>
    <row r="150" spans="1:44" ht="15.7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</row>
    <row r="151" spans="1:44" ht="15.7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</row>
    <row r="152" spans="1:44" ht="15.7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</row>
    <row r="153" spans="1:44" ht="15.7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</row>
    <row r="154" spans="1:44" ht="15.7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</row>
    <row r="155" spans="1:44" ht="15.7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</row>
    <row r="156" spans="1:44" ht="15.7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</row>
    <row r="157" spans="1:44" ht="15.7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</row>
    <row r="158" spans="1:44" ht="15.7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</row>
    <row r="159" spans="1:44" ht="15.7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</row>
    <row r="160" spans="1:44" ht="15.7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</row>
    <row r="161" spans="1:44" ht="15.7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</row>
    <row r="162" spans="1:44" ht="15.75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</row>
    <row r="163" spans="1:44" ht="15.75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</row>
    <row r="164" spans="1:44" ht="15.75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</row>
    <row r="165" spans="1:44" ht="15.75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</row>
    <row r="166" spans="1:44" ht="15.75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</row>
    <row r="167" spans="1:44" ht="15.75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</row>
    <row r="168" spans="1:44" ht="15.75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</row>
    <row r="169" spans="1:44" ht="15.75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</row>
    <row r="170" spans="1:44" ht="15.75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</row>
    <row r="171" spans="1:44" ht="15.75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</row>
    <row r="172" spans="1:44" ht="15.75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</row>
    <row r="173" spans="1:44" ht="15.75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</row>
    <row r="174" spans="1:44" ht="15.75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</row>
    <row r="175" spans="1:44" ht="15.75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</row>
    <row r="176" spans="1:44" ht="15.75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</row>
    <row r="177" spans="1:44" ht="15.75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</row>
    <row r="178" spans="1:44" ht="15.75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</row>
    <row r="179" spans="1:44" ht="15.75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</row>
    <row r="180" spans="1:44" ht="15.75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</row>
    <row r="181" spans="1:44" ht="15.75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</row>
    <row r="182" spans="1:44" ht="15.75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</row>
    <row r="183" spans="1:44" ht="15.7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</row>
    <row r="184" spans="1:44" ht="15.7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</row>
    <row r="185" spans="1:44" ht="15.7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</row>
    <row r="186" spans="1:44" ht="15.7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</row>
    <row r="187" spans="1:44" ht="15.7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</row>
    <row r="188" spans="1:44" ht="15.7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</row>
    <row r="189" spans="1:44" ht="15.7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</row>
    <row r="190" spans="1:44" ht="15.7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</row>
    <row r="191" spans="1:44" ht="15.7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</row>
    <row r="192" spans="1:44" ht="15.7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</row>
    <row r="193" spans="1:44" ht="15.7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</row>
    <row r="194" spans="1:44" ht="15.7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</row>
    <row r="195" spans="1:44" ht="15.7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</row>
    <row r="196" spans="1:44" ht="15.7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</row>
    <row r="197" spans="1:44" ht="15.7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</row>
    <row r="198" spans="1:44" ht="15.7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</row>
    <row r="199" spans="1:44" ht="15.7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</row>
    <row r="200" spans="1:44" ht="15.7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</row>
    <row r="201" spans="1:44" ht="15.7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</row>
    <row r="202" spans="1:44" ht="15.7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</row>
    <row r="203" spans="1:44" ht="15.7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</row>
    <row r="204" spans="1:44" ht="15.7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</row>
    <row r="205" spans="1:44" ht="15.7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</row>
    <row r="206" spans="1:44" ht="15.7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</row>
    <row r="207" spans="1:44" ht="15.7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</row>
    <row r="208" spans="1:44" ht="15.7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</row>
    <row r="209" spans="1:44" ht="15.7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</row>
    <row r="210" spans="1:44" ht="15.7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</row>
    <row r="211" spans="1:44" ht="15.7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</row>
    <row r="212" spans="1:44" ht="15.7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</row>
    <row r="213" spans="1:44" ht="15.7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</row>
    <row r="214" spans="1:44" ht="15.7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</row>
    <row r="215" spans="1:44" ht="15.7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</row>
    <row r="216" spans="1:44" ht="15.7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</row>
    <row r="217" spans="1:44" ht="15.7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</row>
    <row r="218" spans="1:44" ht="15.7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</row>
    <row r="219" spans="1:44" ht="15.7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</row>
    <row r="220" spans="1:44" ht="15.7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</row>
    <row r="221" spans="1:44" ht="15.7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</row>
    <row r="222" spans="1:44" ht="15.7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</row>
    <row r="223" spans="1:44" ht="15.7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</row>
    <row r="224" spans="1:44" ht="15.7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</row>
    <row r="225" spans="1:44" ht="15.7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</row>
    <row r="226" spans="1:44" ht="15.7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</row>
    <row r="227" spans="1:44" ht="15.75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</row>
    <row r="228" spans="1:44" ht="15.7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</row>
    <row r="229" spans="1:44" ht="15.7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</row>
    <row r="230" spans="1:44" ht="15.7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</row>
    <row r="231" spans="1:44" ht="15.7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</row>
    <row r="232" spans="1:44" ht="15.7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</row>
    <row r="233" spans="1:44" ht="15.7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</row>
    <row r="234" spans="1:44" ht="15.7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</row>
    <row r="235" spans="1:44" ht="15.7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</row>
    <row r="236" spans="1:44" ht="15.7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</row>
    <row r="237" spans="1:44" ht="15.7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</row>
    <row r="238" spans="1:44" ht="15.7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</row>
    <row r="239" spans="1:44" ht="15.7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</row>
    <row r="240" spans="1:44" ht="15.7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</row>
    <row r="241" spans="1:44" ht="15.7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</row>
    <row r="242" spans="1:44" ht="15.7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</row>
    <row r="243" spans="1:44" ht="15.7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</row>
    <row r="244" spans="1:44" ht="15.7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</row>
    <row r="245" spans="1:44" ht="15.7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</row>
    <row r="246" spans="1:44" ht="15.7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</row>
    <row r="247" spans="1:44" ht="15.7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</row>
    <row r="248" spans="1:44" ht="15.7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</row>
    <row r="249" spans="1:44" ht="15.7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</row>
    <row r="250" spans="1:44" ht="15.7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</row>
    <row r="251" spans="1:44" ht="15.7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</row>
    <row r="252" spans="1:44" ht="15.7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</row>
    <row r="253" spans="1:44" ht="15.7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</row>
    <row r="254" spans="1:44" ht="15.7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</row>
    <row r="255" spans="1:44" ht="15.7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</row>
    <row r="256" spans="1:44" ht="15.7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</row>
    <row r="257" spans="1:44" ht="15.7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</row>
    <row r="258" spans="1:44" ht="15.7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</row>
    <row r="259" spans="1:44" ht="15.7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</row>
    <row r="260" spans="1:44" ht="15.7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</row>
    <row r="261" spans="1:44" ht="15.7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</row>
    <row r="262" spans="1:44" ht="15.7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</row>
    <row r="263" spans="1:44" ht="15.7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</row>
    <row r="264" spans="1:44" ht="15.7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</row>
    <row r="265" spans="1:44" ht="15.7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</row>
    <row r="266" spans="1:44" ht="15.7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</row>
    <row r="267" spans="1:44" ht="15.7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</row>
    <row r="268" spans="1:44" ht="15.7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</row>
    <row r="269" spans="1:44" ht="15.75" customHeight="1" x14ac:dyDescent="0.2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</row>
    <row r="270" spans="1:44" ht="15.7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</row>
    <row r="271" spans="1:44" ht="15.7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</row>
    <row r="272" spans="1:44" ht="15.7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</row>
    <row r="273" spans="1:44" ht="15.7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</row>
    <row r="274" spans="1:44" ht="15.7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</row>
    <row r="275" spans="1:44" ht="15.7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</row>
    <row r="276" spans="1:44" ht="15.7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</row>
    <row r="277" spans="1:44" ht="15.7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</row>
    <row r="278" spans="1:44" ht="15.7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</row>
    <row r="279" spans="1:44" ht="15.7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</row>
    <row r="280" spans="1:44" ht="15.7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</row>
    <row r="281" spans="1:44" ht="15.7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</row>
    <row r="282" spans="1:44" ht="15.7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</row>
    <row r="283" spans="1:44" ht="15.7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</row>
    <row r="284" spans="1:44" ht="15.7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</row>
    <row r="285" spans="1:44" ht="15.7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</row>
    <row r="286" spans="1:44" ht="15.75" customHeight="1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</row>
    <row r="287" spans="1:44" ht="15.75" customHeight="1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</row>
    <row r="288" spans="1:44" ht="15.75" customHeight="1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</row>
    <row r="289" spans="1:44" ht="15.75" customHeight="1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</row>
    <row r="290" spans="1:44" ht="15.75" customHeight="1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</row>
    <row r="291" spans="1:44" ht="15.75" customHeight="1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</row>
    <row r="292" spans="1:44" ht="15.75" customHeight="1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</row>
    <row r="293" spans="1:44" ht="15.75" customHeight="1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</row>
    <row r="294" spans="1:44" ht="15.75" customHeight="1" x14ac:dyDescent="0.2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</row>
    <row r="295" spans="1:44" ht="15.75" customHeight="1" x14ac:dyDescent="0.2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</row>
    <row r="296" spans="1:44" ht="15.75" customHeight="1" x14ac:dyDescent="0.2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</row>
    <row r="297" spans="1:44" ht="15.75" customHeight="1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</row>
    <row r="298" spans="1:44" ht="15.75" customHeight="1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</row>
    <row r="299" spans="1:44" ht="15.75" customHeight="1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</row>
    <row r="300" spans="1:44" ht="15.75" customHeight="1" x14ac:dyDescent="0.2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</row>
    <row r="301" spans="1:44" ht="15.75" customHeight="1" x14ac:dyDescent="0.2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</row>
    <row r="302" spans="1:44" ht="15.75" customHeight="1" x14ac:dyDescent="0.2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</row>
    <row r="303" spans="1:44" ht="15.75" customHeight="1" x14ac:dyDescent="0.2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</row>
    <row r="304" spans="1:44" ht="15.75" customHeight="1" x14ac:dyDescent="0.2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</row>
    <row r="305" spans="1:44" ht="15.75" customHeight="1" x14ac:dyDescent="0.2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</row>
    <row r="306" spans="1:44" ht="15.75" customHeight="1" x14ac:dyDescent="0.2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</row>
    <row r="307" spans="1:44" ht="15.75" customHeight="1" x14ac:dyDescent="0.2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</row>
    <row r="308" spans="1:44" ht="15.75" customHeight="1" x14ac:dyDescent="0.2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</row>
    <row r="309" spans="1:44" ht="15.75" customHeight="1" x14ac:dyDescent="0.2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</row>
    <row r="310" spans="1:44" ht="15.75" customHeight="1" x14ac:dyDescent="0.2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</row>
    <row r="311" spans="1:44" ht="15.75" customHeight="1" x14ac:dyDescent="0.2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</row>
    <row r="312" spans="1:44" ht="15.75" customHeight="1" x14ac:dyDescent="0.2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</row>
    <row r="313" spans="1:44" ht="15.75" customHeight="1" x14ac:dyDescent="0.2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</row>
    <row r="314" spans="1:44" ht="15.75" customHeight="1" x14ac:dyDescent="0.2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</row>
    <row r="315" spans="1:44" ht="15.75" customHeight="1" x14ac:dyDescent="0.2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</row>
    <row r="316" spans="1:44" ht="15.75" customHeight="1" x14ac:dyDescent="0.2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</row>
    <row r="317" spans="1:44" ht="15.75" customHeight="1" x14ac:dyDescent="0.2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</row>
    <row r="318" spans="1:44" ht="15.75" customHeight="1" x14ac:dyDescent="0.2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</row>
    <row r="319" spans="1:44" ht="15.75" customHeight="1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</row>
    <row r="320" spans="1:44" ht="15.75" customHeight="1" x14ac:dyDescent="0.2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</row>
    <row r="321" spans="1:44" ht="15.75" customHeight="1" x14ac:dyDescent="0.2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</row>
    <row r="322" spans="1:44" ht="15.75" customHeight="1" x14ac:dyDescent="0.2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</row>
    <row r="323" spans="1:44" ht="15.75" customHeight="1" x14ac:dyDescent="0.2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</row>
    <row r="324" spans="1:44" ht="15.75" customHeight="1" x14ac:dyDescent="0.2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</row>
    <row r="325" spans="1:44" ht="15.75" customHeight="1" x14ac:dyDescent="0.2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</row>
    <row r="326" spans="1:44" ht="15.75" customHeight="1" x14ac:dyDescent="0.2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</row>
    <row r="327" spans="1:44" ht="15.75" customHeight="1" x14ac:dyDescent="0.2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</row>
    <row r="328" spans="1:44" ht="15.75" customHeight="1" x14ac:dyDescent="0.2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</row>
    <row r="329" spans="1:44" ht="15.75" customHeight="1" x14ac:dyDescent="0.2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</row>
    <row r="330" spans="1:44" ht="15.75" customHeight="1" x14ac:dyDescent="0.2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</row>
    <row r="331" spans="1:44" ht="15.75" customHeight="1" x14ac:dyDescent="0.2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</row>
    <row r="332" spans="1:44" ht="15.75" customHeight="1" x14ac:dyDescent="0.2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</row>
    <row r="333" spans="1:44" ht="15.75" customHeight="1" x14ac:dyDescent="0.2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</row>
    <row r="334" spans="1:44" ht="15.75" customHeight="1" x14ac:dyDescent="0.2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</row>
    <row r="335" spans="1:44" ht="15.75" customHeight="1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</row>
    <row r="336" spans="1:44" ht="15.75" customHeight="1" x14ac:dyDescent="0.2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</row>
    <row r="337" spans="1:44" ht="15.75" customHeight="1" x14ac:dyDescent="0.2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</row>
    <row r="338" spans="1:44" ht="15.75" customHeight="1" x14ac:dyDescent="0.2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</row>
    <row r="339" spans="1:44" ht="15.75" customHeight="1" x14ac:dyDescent="0.2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</row>
    <row r="340" spans="1:44" ht="15.75" customHeight="1" x14ac:dyDescent="0.2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</row>
    <row r="341" spans="1:44" ht="15.75" customHeight="1" x14ac:dyDescent="0.2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</row>
    <row r="342" spans="1:44" ht="15.75" customHeight="1" x14ac:dyDescent="0.2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</row>
    <row r="343" spans="1:44" ht="15.75" customHeight="1" x14ac:dyDescent="0.2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</row>
    <row r="344" spans="1:44" ht="15.75" customHeight="1" x14ac:dyDescent="0.2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</row>
    <row r="345" spans="1:44" ht="15.75" customHeight="1" x14ac:dyDescent="0.2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</row>
    <row r="346" spans="1:44" ht="15.75" customHeight="1" x14ac:dyDescent="0.2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</row>
    <row r="347" spans="1:44" ht="15.75" customHeight="1" x14ac:dyDescent="0.2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</row>
    <row r="348" spans="1:44" ht="15.75" customHeight="1" x14ac:dyDescent="0.2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</row>
    <row r="349" spans="1:44" ht="15.75" customHeight="1" x14ac:dyDescent="0.2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</row>
    <row r="350" spans="1:44" ht="15.75" customHeight="1" x14ac:dyDescent="0.2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</row>
    <row r="351" spans="1:44" ht="15.75" customHeight="1" x14ac:dyDescent="0.2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</row>
    <row r="352" spans="1:44" ht="15.75" customHeight="1" x14ac:dyDescent="0.2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</row>
    <row r="353" spans="1:44" ht="15.75" customHeight="1" x14ac:dyDescent="0.2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</row>
    <row r="354" spans="1:44" ht="15.75" customHeight="1" x14ac:dyDescent="0.2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</row>
    <row r="355" spans="1:44" ht="15.75" customHeight="1" x14ac:dyDescent="0.2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</row>
    <row r="356" spans="1:44" ht="15.75" customHeight="1" x14ac:dyDescent="0.2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</row>
    <row r="357" spans="1:44" ht="15.75" customHeight="1" x14ac:dyDescent="0.2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</row>
    <row r="358" spans="1:44" ht="15.75" customHeight="1" x14ac:dyDescent="0.2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</row>
    <row r="359" spans="1:44" ht="15.75" customHeight="1" x14ac:dyDescent="0.2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</row>
    <row r="360" spans="1:44" ht="15.75" customHeight="1" x14ac:dyDescent="0.2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</row>
    <row r="361" spans="1:44" ht="15.75" customHeight="1" x14ac:dyDescent="0.2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</row>
    <row r="362" spans="1:44" ht="15.75" customHeight="1" x14ac:dyDescent="0.2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</row>
    <row r="363" spans="1:44" ht="15.75" customHeight="1" x14ac:dyDescent="0.2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</row>
    <row r="364" spans="1:44" ht="15.75" customHeight="1" x14ac:dyDescent="0.2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</row>
    <row r="365" spans="1:44" ht="15.75" customHeight="1" x14ac:dyDescent="0.2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</row>
    <row r="366" spans="1:44" ht="15.75" customHeight="1" x14ac:dyDescent="0.2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</row>
    <row r="367" spans="1:44" ht="15.75" customHeight="1" x14ac:dyDescent="0.2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</row>
    <row r="368" spans="1:44" ht="15.75" customHeight="1" x14ac:dyDescent="0.2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</row>
    <row r="369" spans="1:44" ht="15.75" customHeight="1" x14ac:dyDescent="0.2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</row>
    <row r="370" spans="1:44" ht="15.75" customHeight="1" x14ac:dyDescent="0.2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</row>
    <row r="371" spans="1:44" ht="15.75" customHeight="1" x14ac:dyDescent="0.2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</row>
    <row r="372" spans="1:44" ht="15.75" customHeight="1" x14ac:dyDescent="0.2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</row>
    <row r="373" spans="1:44" ht="15.75" customHeight="1" x14ac:dyDescent="0.2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</row>
    <row r="374" spans="1:44" ht="15.75" customHeight="1" x14ac:dyDescent="0.2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</row>
    <row r="375" spans="1:44" ht="15.75" customHeight="1" x14ac:dyDescent="0.2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</row>
    <row r="376" spans="1:44" ht="15.75" customHeight="1" x14ac:dyDescent="0.2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</row>
    <row r="377" spans="1:44" ht="15.75" customHeight="1" x14ac:dyDescent="0.2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</row>
    <row r="378" spans="1:44" ht="15.75" customHeight="1" x14ac:dyDescent="0.2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</row>
    <row r="379" spans="1:44" ht="15.75" customHeight="1" x14ac:dyDescent="0.2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</row>
    <row r="380" spans="1:44" ht="15.75" customHeight="1" x14ac:dyDescent="0.2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</row>
    <row r="381" spans="1:44" ht="15.75" customHeight="1" x14ac:dyDescent="0.2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</row>
    <row r="382" spans="1:44" ht="15.75" customHeight="1" x14ac:dyDescent="0.2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</row>
    <row r="383" spans="1:44" ht="15.75" customHeight="1" x14ac:dyDescent="0.2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</row>
    <row r="384" spans="1:44" ht="15.75" customHeight="1" x14ac:dyDescent="0.2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</row>
    <row r="385" spans="1:44" ht="15.75" customHeight="1" x14ac:dyDescent="0.2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</row>
    <row r="386" spans="1:44" ht="15.75" customHeight="1" x14ac:dyDescent="0.2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</row>
    <row r="387" spans="1:44" ht="15.75" customHeight="1" x14ac:dyDescent="0.2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</row>
    <row r="388" spans="1:44" ht="15.75" customHeight="1" x14ac:dyDescent="0.2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</row>
    <row r="389" spans="1:44" ht="15.75" customHeight="1" x14ac:dyDescent="0.2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</row>
    <row r="390" spans="1:44" ht="15.75" customHeight="1" x14ac:dyDescent="0.2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</row>
    <row r="391" spans="1:44" ht="15.75" customHeight="1" x14ac:dyDescent="0.2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</row>
    <row r="392" spans="1:44" ht="15.75" customHeight="1" x14ac:dyDescent="0.2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</row>
    <row r="393" spans="1:44" ht="15.75" customHeight="1" x14ac:dyDescent="0.2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</row>
    <row r="394" spans="1:44" ht="15.75" customHeight="1" x14ac:dyDescent="0.2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</row>
    <row r="395" spans="1:44" ht="15.75" customHeight="1" x14ac:dyDescent="0.2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</row>
    <row r="396" spans="1:44" ht="15.75" customHeight="1" x14ac:dyDescent="0.25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</row>
    <row r="397" spans="1:44" ht="15.75" customHeight="1" x14ac:dyDescent="0.25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</row>
    <row r="398" spans="1:44" ht="15.75" customHeight="1" x14ac:dyDescent="0.25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</row>
    <row r="399" spans="1:44" ht="15.75" customHeight="1" x14ac:dyDescent="0.25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</row>
    <row r="400" spans="1:44" ht="15.75" customHeight="1" x14ac:dyDescent="0.25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</row>
    <row r="401" spans="1:44" ht="15.75" customHeight="1" x14ac:dyDescent="0.25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</row>
    <row r="402" spans="1:44" ht="15.75" customHeight="1" x14ac:dyDescent="0.25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</row>
    <row r="403" spans="1:44" ht="15.75" customHeight="1" x14ac:dyDescent="0.25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</row>
    <row r="404" spans="1:44" ht="15.75" customHeight="1" x14ac:dyDescent="0.25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</row>
    <row r="405" spans="1:44" ht="15.75" customHeight="1" x14ac:dyDescent="0.2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</row>
    <row r="406" spans="1:44" ht="15.75" customHeight="1" x14ac:dyDescent="0.25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</row>
    <row r="407" spans="1:44" ht="15.75" customHeight="1" x14ac:dyDescent="0.25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</row>
    <row r="408" spans="1:44" ht="15.75" customHeight="1" x14ac:dyDescent="0.25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</row>
    <row r="409" spans="1:44" ht="15.75" customHeight="1" x14ac:dyDescent="0.25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</row>
    <row r="410" spans="1:44" ht="15.75" customHeight="1" x14ac:dyDescent="0.25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</row>
    <row r="411" spans="1:44" ht="15.75" customHeight="1" x14ac:dyDescent="0.25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</row>
    <row r="412" spans="1:44" ht="15.75" customHeight="1" x14ac:dyDescent="0.25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</row>
    <row r="413" spans="1:44" ht="15.75" customHeight="1" x14ac:dyDescent="0.25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</row>
    <row r="414" spans="1:44" ht="15.75" customHeight="1" x14ac:dyDescent="0.25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</row>
    <row r="415" spans="1:44" ht="15.75" customHeight="1" x14ac:dyDescent="0.2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</row>
    <row r="416" spans="1:44" ht="15.75" customHeight="1" x14ac:dyDescent="0.25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</row>
    <row r="417" spans="1:44" ht="15.75" customHeight="1" x14ac:dyDescent="0.25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</row>
    <row r="418" spans="1:44" ht="15.75" customHeight="1" x14ac:dyDescent="0.25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</row>
    <row r="419" spans="1:44" ht="15.75" customHeight="1" x14ac:dyDescent="0.25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</row>
    <row r="420" spans="1:44" ht="15.75" customHeight="1" x14ac:dyDescent="0.25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</row>
    <row r="421" spans="1:44" ht="15.75" customHeight="1" x14ac:dyDescent="0.25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</row>
    <row r="422" spans="1:44" ht="15.75" customHeight="1" x14ac:dyDescent="0.25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</row>
    <row r="423" spans="1:44" ht="15.75" customHeight="1" x14ac:dyDescent="0.25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</row>
    <row r="424" spans="1:44" ht="15.75" customHeight="1" x14ac:dyDescent="0.25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</row>
    <row r="425" spans="1:44" ht="15.75" customHeight="1" x14ac:dyDescent="0.2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</row>
    <row r="426" spans="1:44" ht="15.75" customHeight="1" x14ac:dyDescent="0.25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</row>
    <row r="427" spans="1:44" ht="15.75" customHeight="1" x14ac:dyDescent="0.25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</row>
    <row r="428" spans="1:44" ht="15.75" customHeight="1" x14ac:dyDescent="0.25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</row>
    <row r="429" spans="1:44" ht="15.75" customHeight="1" x14ac:dyDescent="0.25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</row>
    <row r="430" spans="1:44" ht="15.75" customHeight="1" x14ac:dyDescent="0.25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</row>
    <row r="431" spans="1:44" ht="15.75" customHeight="1" x14ac:dyDescent="0.25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</row>
    <row r="432" spans="1:44" ht="15.75" customHeight="1" x14ac:dyDescent="0.25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</row>
    <row r="433" spans="1:44" ht="15.75" customHeight="1" x14ac:dyDescent="0.25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</row>
    <row r="434" spans="1:44" ht="15.75" customHeight="1" x14ac:dyDescent="0.25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</row>
    <row r="435" spans="1:44" ht="15.75" customHeight="1" x14ac:dyDescent="0.2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</row>
    <row r="436" spans="1:44" ht="15.75" customHeight="1" x14ac:dyDescent="0.25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</row>
    <row r="437" spans="1:44" ht="15.75" customHeight="1" x14ac:dyDescent="0.25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</row>
    <row r="438" spans="1:44" ht="15.75" customHeight="1" x14ac:dyDescent="0.25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</row>
    <row r="439" spans="1:44" ht="15.75" customHeight="1" x14ac:dyDescent="0.25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</row>
    <row r="440" spans="1:44" ht="15.75" customHeight="1" x14ac:dyDescent="0.25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</row>
    <row r="441" spans="1:44" ht="15.75" customHeight="1" x14ac:dyDescent="0.25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</row>
    <row r="442" spans="1:44" ht="15.75" customHeight="1" x14ac:dyDescent="0.25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</row>
    <row r="443" spans="1:44" ht="15.75" customHeight="1" x14ac:dyDescent="0.25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</row>
    <row r="444" spans="1:44" ht="15.75" customHeight="1" x14ac:dyDescent="0.25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</row>
    <row r="445" spans="1:44" ht="15.75" customHeight="1" x14ac:dyDescent="0.2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</row>
    <row r="446" spans="1:44" ht="15.75" customHeight="1" x14ac:dyDescent="0.25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</row>
    <row r="447" spans="1:44" ht="15.75" customHeight="1" x14ac:dyDescent="0.25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</row>
    <row r="448" spans="1:44" ht="15.75" customHeight="1" x14ac:dyDescent="0.25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</row>
    <row r="449" spans="1:44" ht="15.75" customHeight="1" x14ac:dyDescent="0.25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</row>
    <row r="450" spans="1:44" ht="15.75" customHeight="1" x14ac:dyDescent="0.25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</row>
    <row r="451" spans="1:44" ht="15.75" customHeight="1" x14ac:dyDescent="0.25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</row>
    <row r="452" spans="1:44" ht="15.75" customHeight="1" x14ac:dyDescent="0.25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</row>
    <row r="453" spans="1:44" ht="15.75" customHeight="1" x14ac:dyDescent="0.25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</row>
    <row r="454" spans="1:44" ht="15.75" customHeight="1" x14ac:dyDescent="0.25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</row>
    <row r="455" spans="1:44" ht="15.75" customHeight="1" x14ac:dyDescent="0.2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</row>
    <row r="456" spans="1:44" ht="15.75" customHeight="1" x14ac:dyDescent="0.25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</row>
    <row r="457" spans="1:44" ht="15.75" customHeight="1" x14ac:dyDescent="0.25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</row>
    <row r="458" spans="1:44" ht="15.75" customHeight="1" x14ac:dyDescent="0.25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</row>
    <row r="459" spans="1:44" ht="15.75" customHeight="1" x14ac:dyDescent="0.25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</row>
    <row r="460" spans="1:44" ht="15.75" customHeight="1" x14ac:dyDescent="0.25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</row>
    <row r="461" spans="1:44" ht="15.75" customHeight="1" x14ac:dyDescent="0.25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</row>
    <row r="462" spans="1:44" ht="15.75" customHeight="1" x14ac:dyDescent="0.25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</row>
    <row r="463" spans="1:44" ht="15.75" customHeight="1" x14ac:dyDescent="0.25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</row>
    <row r="464" spans="1:44" ht="15.75" customHeight="1" x14ac:dyDescent="0.25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</row>
    <row r="465" spans="1:44" ht="15.75" customHeight="1" x14ac:dyDescent="0.2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</row>
    <row r="466" spans="1:44" ht="15.75" customHeight="1" x14ac:dyDescent="0.25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</row>
    <row r="467" spans="1:44" ht="15.75" customHeight="1" x14ac:dyDescent="0.25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</row>
    <row r="468" spans="1:44" ht="15.75" customHeight="1" x14ac:dyDescent="0.25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</row>
    <row r="469" spans="1:44" ht="15.75" customHeight="1" x14ac:dyDescent="0.25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</row>
    <row r="470" spans="1:44" ht="15.75" customHeight="1" x14ac:dyDescent="0.25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</row>
    <row r="471" spans="1:44" ht="15.75" customHeight="1" x14ac:dyDescent="0.25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</row>
    <row r="472" spans="1:44" ht="15.75" customHeight="1" x14ac:dyDescent="0.25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</row>
    <row r="473" spans="1:44" ht="15.75" customHeight="1" x14ac:dyDescent="0.25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</row>
    <row r="474" spans="1:44" ht="15.75" customHeight="1" x14ac:dyDescent="0.25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</row>
    <row r="475" spans="1:44" ht="15.75" customHeight="1" x14ac:dyDescent="0.2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</row>
    <row r="476" spans="1:44" ht="15.75" customHeight="1" x14ac:dyDescent="0.25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</row>
    <row r="477" spans="1:44" ht="15.75" customHeight="1" x14ac:dyDescent="0.25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</row>
    <row r="478" spans="1:44" ht="15.75" customHeight="1" x14ac:dyDescent="0.25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</row>
    <row r="479" spans="1:44" ht="15.75" customHeight="1" x14ac:dyDescent="0.25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</row>
    <row r="480" spans="1:44" ht="15.75" customHeight="1" x14ac:dyDescent="0.25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</row>
    <row r="481" spans="1:44" ht="15.75" customHeight="1" x14ac:dyDescent="0.25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</row>
    <row r="482" spans="1:44" ht="15.75" customHeight="1" x14ac:dyDescent="0.25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</row>
    <row r="483" spans="1:44" ht="15.75" customHeight="1" x14ac:dyDescent="0.25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</row>
    <row r="484" spans="1:44" ht="15.75" customHeight="1" x14ac:dyDescent="0.25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</row>
    <row r="485" spans="1:44" ht="15.75" customHeight="1" x14ac:dyDescent="0.2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</row>
    <row r="486" spans="1:44" ht="15.75" customHeight="1" x14ac:dyDescent="0.25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</row>
    <row r="487" spans="1:44" ht="15.75" customHeight="1" x14ac:dyDescent="0.25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</row>
    <row r="488" spans="1:44" ht="15.75" customHeight="1" x14ac:dyDescent="0.25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</row>
    <row r="489" spans="1:44" ht="15.75" customHeight="1" x14ac:dyDescent="0.25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</row>
    <row r="490" spans="1:44" ht="15.75" customHeight="1" x14ac:dyDescent="0.25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</row>
    <row r="491" spans="1:44" ht="15.75" customHeight="1" x14ac:dyDescent="0.25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</row>
    <row r="492" spans="1:44" ht="15.75" customHeight="1" x14ac:dyDescent="0.25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</row>
    <row r="493" spans="1:44" ht="15.75" customHeight="1" x14ac:dyDescent="0.25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</row>
    <row r="494" spans="1:44" ht="15.75" customHeight="1" x14ac:dyDescent="0.25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</row>
    <row r="495" spans="1:44" ht="15.75" customHeight="1" x14ac:dyDescent="0.2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</row>
    <row r="496" spans="1:44" ht="15.75" customHeight="1" x14ac:dyDescent="0.25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</row>
    <row r="497" spans="1:44" ht="15.75" customHeight="1" x14ac:dyDescent="0.25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</row>
    <row r="498" spans="1:44" ht="15.75" customHeight="1" x14ac:dyDescent="0.25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</row>
    <row r="499" spans="1:44" ht="15.75" customHeight="1" x14ac:dyDescent="0.25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</row>
    <row r="500" spans="1:44" ht="15.75" customHeight="1" x14ac:dyDescent="0.25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</row>
    <row r="501" spans="1:44" ht="15.75" customHeight="1" x14ac:dyDescent="0.25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</row>
    <row r="502" spans="1:44" ht="15.75" customHeight="1" x14ac:dyDescent="0.25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</row>
    <row r="503" spans="1:44" ht="15.75" customHeight="1" x14ac:dyDescent="0.25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</row>
    <row r="504" spans="1:44" ht="15.75" customHeight="1" x14ac:dyDescent="0.25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</row>
    <row r="505" spans="1:44" ht="15.75" customHeight="1" x14ac:dyDescent="0.2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</row>
    <row r="506" spans="1:44" ht="15.75" customHeight="1" x14ac:dyDescent="0.25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</row>
    <row r="507" spans="1:44" ht="15.75" customHeight="1" x14ac:dyDescent="0.25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</row>
    <row r="508" spans="1:44" ht="15.75" customHeight="1" x14ac:dyDescent="0.25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</row>
    <row r="509" spans="1:44" ht="15.75" customHeight="1" x14ac:dyDescent="0.25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</row>
    <row r="510" spans="1:44" ht="15.75" customHeight="1" x14ac:dyDescent="0.25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</row>
    <row r="511" spans="1:44" ht="15.75" customHeight="1" x14ac:dyDescent="0.25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</row>
    <row r="512" spans="1:44" ht="15.75" customHeight="1" x14ac:dyDescent="0.25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</row>
    <row r="513" spans="1:44" ht="15.75" customHeight="1" x14ac:dyDescent="0.25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</row>
    <row r="514" spans="1:44" ht="15.75" customHeight="1" x14ac:dyDescent="0.25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</row>
    <row r="515" spans="1:44" ht="15.75" customHeight="1" x14ac:dyDescent="0.2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</row>
    <row r="516" spans="1:44" ht="15.75" customHeight="1" x14ac:dyDescent="0.25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</row>
    <row r="517" spans="1:44" ht="15.75" customHeight="1" x14ac:dyDescent="0.25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</row>
    <row r="518" spans="1:44" ht="15.75" customHeight="1" x14ac:dyDescent="0.25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</row>
    <row r="519" spans="1:44" ht="15.75" customHeight="1" x14ac:dyDescent="0.25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</row>
    <row r="520" spans="1:44" ht="15.75" customHeight="1" x14ac:dyDescent="0.25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</row>
    <row r="521" spans="1:44" ht="15.75" customHeight="1" x14ac:dyDescent="0.25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</row>
    <row r="522" spans="1:44" ht="15.75" customHeight="1" x14ac:dyDescent="0.25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</row>
    <row r="523" spans="1:44" ht="15.75" customHeight="1" x14ac:dyDescent="0.25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</row>
    <row r="524" spans="1:44" ht="15.75" customHeight="1" x14ac:dyDescent="0.25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</row>
    <row r="525" spans="1:44" ht="15.75" customHeight="1" x14ac:dyDescent="0.2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</row>
    <row r="526" spans="1:44" ht="15.75" customHeight="1" x14ac:dyDescent="0.25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</row>
    <row r="527" spans="1:44" ht="15.75" customHeight="1" x14ac:dyDescent="0.25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</row>
    <row r="528" spans="1:44" ht="15.75" customHeight="1" x14ac:dyDescent="0.25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</row>
    <row r="529" spans="1:44" ht="15.75" customHeight="1" x14ac:dyDescent="0.25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</row>
    <row r="530" spans="1:44" ht="15.75" customHeight="1" x14ac:dyDescent="0.25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</row>
    <row r="531" spans="1:44" ht="15.75" customHeight="1" x14ac:dyDescent="0.25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</row>
    <row r="532" spans="1:44" ht="15.75" customHeight="1" x14ac:dyDescent="0.25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</row>
    <row r="533" spans="1:44" ht="15.75" customHeight="1" x14ac:dyDescent="0.25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</row>
    <row r="534" spans="1:44" ht="15.75" customHeight="1" x14ac:dyDescent="0.25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</row>
    <row r="535" spans="1:44" ht="15.75" customHeight="1" x14ac:dyDescent="0.2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</row>
    <row r="536" spans="1:44" ht="15.75" customHeight="1" x14ac:dyDescent="0.25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</row>
    <row r="537" spans="1:44" ht="15.75" customHeight="1" x14ac:dyDescent="0.25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</row>
    <row r="538" spans="1:44" ht="15.75" customHeight="1" x14ac:dyDescent="0.25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</row>
    <row r="539" spans="1:44" ht="15.75" customHeight="1" x14ac:dyDescent="0.25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</row>
    <row r="540" spans="1:44" ht="15.75" customHeight="1" x14ac:dyDescent="0.25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</row>
    <row r="541" spans="1:44" ht="15.75" customHeight="1" x14ac:dyDescent="0.25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</row>
    <row r="542" spans="1:44" ht="15.75" customHeight="1" x14ac:dyDescent="0.25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</row>
    <row r="543" spans="1:44" ht="15.75" customHeight="1" x14ac:dyDescent="0.25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</row>
    <row r="544" spans="1:44" ht="15.75" customHeight="1" x14ac:dyDescent="0.25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</row>
    <row r="545" spans="1:44" ht="15.75" customHeight="1" x14ac:dyDescent="0.2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</row>
    <row r="546" spans="1:44" ht="15.75" customHeight="1" x14ac:dyDescent="0.25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</row>
    <row r="547" spans="1:44" ht="15.75" customHeight="1" x14ac:dyDescent="0.25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</row>
    <row r="548" spans="1:44" ht="15.75" customHeight="1" x14ac:dyDescent="0.25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</row>
    <row r="549" spans="1:44" ht="15.75" customHeight="1" x14ac:dyDescent="0.25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</row>
    <row r="550" spans="1:44" ht="15.75" customHeight="1" x14ac:dyDescent="0.25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</row>
    <row r="551" spans="1:44" ht="15.75" customHeight="1" x14ac:dyDescent="0.25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</row>
    <row r="552" spans="1:44" ht="15.75" customHeight="1" x14ac:dyDescent="0.25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</row>
    <row r="553" spans="1:44" ht="15.75" customHeight="1" x14ac:dyDescent="0.25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</row>
    <row r="554" spans="1:44" ht="15.75" customHeight="1" x14ac:dyDescent="0.25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</row>
    <row r="555" spans="1:44" ht="15.75" customHeight="1" x14ac:dyDescent="0.2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</row>
    <row r="556" spans="1:44" ht="15.75" customHeight="1" x14ac:dyDescent="0.25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</row>
    <row r="557" spans="1:44" ht="15.75" customHeight="1" x14ac:dyDescent="0.25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</row>
    <row r="558" spans="1:44" ht="15.75" customHeight="1" x14ac:dyDescent="0.25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</row>
    <row r="559" spans="1:44" ht="15.75" customHeight="1" x14ac:dyDescent="0.25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</row>
    <row r="560" spans="1:44" ht="15.75" customHeight="1" x14ac:dyDescent="0.25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</row>
    <row r="561" spans="1:44" ht="15.75" customHeight="1" x14ac:dyDescent="0.25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</row>
    <row r="562" spans="1:44" ht="15.75" customHeight="1" x14ac:dyDescent="0.25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</row>
    <row r="563" spans="1:44" ht="15.75" customHeight="1" x14ac:dyDescent="0.25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</row>
    <row r="564" spans="1:44" ht="15.75" customHeight="1" x14ac:dyDescent="0.25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</row>
    <row r="565" spans="1:44" ht="15.75" customHeight="1" x14ac:dyDescent="0.2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</row>
    <row r="566" spans="1:44" ht="15.75" customHeight="1" x14ac:dyDescent="0.25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</row>
    <row r="567" spans="1:44" ht="15.75" customHeight="1" x14ac:dyDescent="0.25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</row>
    <row r="568" spans="1:44" ht="15.75" customHeight="1" x14ac:dyDescent="0.25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</row>
    <row r="569" spans="1:44" ht="15.75" customHeight="1" x14ac:dyDescent="0.25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</row>
    <row r="570" spans="1:44" ht="15.75" customHeight="1" x14ac:dyDescent="0.25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</row>
    <row r="571" spans="1:44" ht="15.75" customHeight="1" x14ac:dyDescent="0.25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</row>
    <row r="572" spans="1:44" ht="15.75" customHeight="1" x14ac:dyDescent="0.25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</row>
    <row r="573" spans="1:44" ht="15.75" customHeight="1" x14ac:dyDescent="0.25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</row>
    <row r="574" spans="1:44" ht="15.75" customHeight="1" x14ac:dyDescent="0.25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</row>
    <row r="575" spans="1:44" ht="15.75" customHeight="1" x14ac:dyDescent="0.2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</row>
    <row r="576" spans="1:44" ht="15.75" customHeight="1" x14ac:dyDescent="0.25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</row>
    <row r="577" spans="1:44" ht="15.75" customHeight="1" x14ac:dyDescent="0.25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</row>
    <row r="578" spans="1:44" ht="15.75" customHeight="1" x14ac:dyDescent="0.25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</row>
    <row r="579" spans="1:44" ht="15.75" customHeight="1" x14ac:dyDescent="0.25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</row>
    <row r="580" spans="1:44" ht="15.75" customHeight="1" x14ac:dyDescent="0.25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</row>
    <row r="581" spans="1:44" ht="15.75" customHeight="1" x14ac:dyDescent="0.25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</row>
    <row r="582" spans="1:44" ht="15.75" customHeight="1" x14ac:dyDescent="0.25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</row>
    <row r="583" spans="1:44" ht="15.75" customHeight="1" x14ac:dyDescent="0.25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</row>
    <row r="584" spans="1:44" ht="15.75" customHeight="1" x14ac:dyDescent="0.25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</row>
    <row r="585" spans="1:44" ht="15.75" customHeight="1" x14ac:dyDescent="0.2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</row>
    <row r="586" spans="1:44" ht="15.75" customHeight="1" x14ac:dyDescent="0.25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</row>
    <row r="587" spans="1:44" ht="15.75" customHeight="1" x14ac:dyDescent="0.25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</row>
    <row r="588" spans="1:44" ht="15.75" customHeight="1" x14ac:dyDescent="0.25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</row>
    <row r="589" spans="1:44" ht="15.75" customHeight="1" x14ac:dyDescent="0.25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</row>
    <row r="590" spans="1:44" ht="15.75" customHeight="1" x14ac:dyDescent="0.25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</row>
    <row r="591" spans="1:44" ht="15.75" customHeight="1" x14ac:dyDescent="0.25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</row>
    <row r="592" spans="1:44" ht="15.75" customHeight="1" x14ac:dyDescent="0.25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</row>
    <row r="593" spans="1:44" ht="15.75" customHeight="1" x14ac:dyDescent="0.25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</row>
    <row r="594" spans="1:44" ht="15.75" customHeight="1" x14ac:dyDescent="0.25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</row>
    <row r="595" spans="1:44" ht="15.75" customHeight="1" x14ac:dyDescent="0.2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</row>
    <row r="596" spans="1:44" ht="15.75" customHeight="1" x14ac:dyDescent="0.25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</row>
    <row r="597" spans="1:44" ht="15.75" customHeight="1" x14ac:dyDescent="0.25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</row>
    <row r="598" spans="1:44" ht="15.75" customHeight="1" x14ac:dyDescent="0.25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</row>
    <row r="599" spans="1:44" ht="15.75" customHeight="1" x14ac:dyDescent="0.25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</row>
    <row r="600" spans="1:44" ht="15.75" customHeight="1" x14ac:dyDescent="0.25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</row>
    <row r="601" spans="1:44" ht="15.75" customHeight="1" x14ac:dyDescent="0.25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</row>
    <row r="602" spans="1:44" ht="15.75" customHeight="1" x14ac:dyDescent="0.25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</row>
    <row r="603" spans="1:44" ht="15.75" customHeight="1" x14ac:dyDescent="0.25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</row>
    <row r="604" spans="1:44" ht="15.75" customHeight="1" x14ac:dyDescent="0.25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</row>
    <row r="605" spans="1:44" ht="15.75" customHeight="1" x14ac:dyDescent="0.2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</row>
    <row r="606" spans="1:44" ht="15.75" customHeight="1" x14ac:dyDescent="0.25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</row>
    <row r="607" spans="1:44" ht="15.75" customHeight="1" x14ac:dyDescent="0.25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</row>
    <row r="608" spans="1:44" ht="15.75" customHeight="1" x14ac:dyDescent="0.25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</row>
    <row r="609" spans="1:44" ht="15.75" customHeight="1" x14ac:dyDescent="0.25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</row>
    <row r="610" spans="1:44" ht="15.75" customHeight="1" x14ac:dyDescent="0.25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</row>
    <row r="611" spans="1:44" ht="15.75" customHeight="1" x14ac:dyDescent="0.25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</row>
    <row r="612" spans="1:44" ht="15.75" customHeight="1" x14ac:dyDescent="0.25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</row>
    <row r="613" spans="1:44" ht="15.75" customHeight="1" x14ac:dyDescent="0.25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</row>
    <row r="614" spans="1:44" ht="15.75" customHeight="1" x14ac:dyDescent="0.25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</row>
    <row r="615" spans="1:44" ht="15.75" customHeight="1" x14ac:dyDescent="0.2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</row>
    <row r="616" spans="1:44" ht="15.75" customHeight="1" x14ac:dyDescent="0.25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</row>
    <row r="617" spans="1:44" ht="15.75" customHeight="1" x14ac:dyDescent="0.25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</row>
    <row r="618" spans="1:44" ht="15.75" customHeight="1" x14ac:dyDescent="0.25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</row>
    <row r="619" spans="1:44" ht="15.75" customHeight="1" x14ac:dyDescent="0.25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</row>
    <row r="620" spans="1:44" ht="15.75" customHeight="1" x14ac:dyDescent="0.25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</row>
    <row r="621" spans="1:44" ht="15.75" customHeight="1" x14ac:dyDescent="0.25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</row>
    <row r="622" spans="1:44" ht="15.75" customHeight="1" x14ac:dyDescent="0.25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</row>
    <row r="623" spans="1:44" ht="15.75" customHeight="1" x14ac:dyDescent="0.25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</row>
    <row r="624" spans="1:44" ht="15.75" customHeight="1" x14ac:dyDescent="0.25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</row>
    <row r="625" spans="1:44" ht="15.75" customHeight="1" x14ac:dyDescent="0.2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</row>
    <row r="626" spans="1:44" ht="15.75" customHeight="1" x14ac:dyDescent="0.25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</row>
    <row r="627" spans="1:44" ht="15.75" customHeight="1" x14ac:dyDescent="0.25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</row>
    <row r="628" spans="1:44" ht="15.75" customHeight="1" x14ac:dyDescent="0.25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</row>
    <row r="629" spans="1:44" ht="15.75" customHeight="1" x14ac:dyDescent="0.25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</row>
    <row r="630" spans="1:44" ht="15.75" customHeight="1" x14ac:dyDescent="0.25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</row>
    <row r="631" spans="1:44" ht="15.75" customHeight="1" x14ac:dyDescent="0.25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</row>
    <row r="632" spans="1:44" ht="15.75" customHeight="1" x14ac:dyDescent="0.25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</row>
    <row r="633" spans="1:44" ht="15.75" customHeight="1" x14ac:dyDescent="0.25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</row>
    <row r="634" spans="1:44" ht="15.75" customHeight="1" x14ac:dyDescent="0.25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</row>
    <row r="635" spans="1:44" ht="15.75" customHeight="1" x14ac:dyDescent="0.2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</row>
    <row r="636" spans="1:44" ht="15.75" customHeight="1" x14ac:dyDescent="0.25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</row>
    <row r="637" spans="1:44" ht="15.75" customHeight="1" x14ac:dyDescent="0.25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</row>
    <row r="638" spans="1:44" ht="15.75" customHeight="1" x14ac:dyDescent="0.25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</row>
    <row r="639" spans="1:44" ht="15.75" customHeight="1" x14ac:dyDescent="0.25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</row>
    <row r="640" spans="1:44" ht="15.75" customHeight="1" x14ac:dyDescent="0.25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</row>
    <row r="641" spans="1:44" ht="15.75" customHeight="1" x14ac:dyDescent="0.25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</row>
    <row r="642" spans="1:44" ht="15.75" customHeight="1" x14ac:dyDescent="0.25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</row>
    <row r="643" spans="1:44" ht="15.75" customHeight="1" x14ac:dyDescent="0.25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</row>
    <row r="644" spans="1:44" ht="15.75" customHeight="1" x14ac:dyDescent="0.25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</row>
    <row r="645" spans="1:44" ht="15.75" customHeight="1" x14ac:dyDescent="0.2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</row>
    <row r="646" spans="1:44" ht="15.75" customHeight="1" x14ac:dyDescent="0.25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</row>
    <row r="647" spans="1:44" ht="15.75" customHeight="1" x14ac:dyDescent="0.25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</row>
    <row r="648" spans="1:44" ht="15.75" customHeight="1" x14ac:dyDescent="0.25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</row>
    <row r="649" spans="1:44" ht="15.75" customHeight="1" x14ac:dyDescent="0.25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</row>
    <row r="650" spans="1:44" ht="15.75" customHeight="1" x14ac:dyDescent="0.25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</row>
    <row r="651" spans="1:44" ht="15.75" customHeight="1" x14ac:dyDescent="0.25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</row>
    <row r="652" spans="1:44" ht="15.75" customHeight="1" x14ac:dyDescent="0.25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</row>
    <row r="653" spans="1:44" ht="15.75" customHeight="1" x14ac:dyDescent="0.25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</row>
    <row r="654" spans="1:44" ht="15.75" customHeight="1" x14ac:dyDescent="0.25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</row>
    <row r="655" spans="1:44" ht="15.75" customHeight="1" x14ac:dyDescent="0.2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</row>
    <row r="656" spans="1:44" ht="15.75" customHeight="1" x14ac:dyDescent="0.25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</row>
    <row r="657" spans="1:44" ht="15.75" customHeight="1" x14ac:dyDescent="0.25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</row>
    <row r="658" spans="1:44" ht="15.75" customHeight="1" x14ac:dyDescent="0.25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</row>
    <row r="659" spans="1:44" ht="15.75" customHeight="1" x14ac:dyDescent="0.25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</row>
    <row r="660" spans="1:44" ht="15.75" customHeight="1" x14ac:dyDescent="0.25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</row>
    <row r="661" spans="1:44" ht="15.75" customHeight="1" x14ac:dyDescent="0.25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</row>
    <row r="662" spans="1:44" ht="15.75" customHeight="1" x14ac:dyDescent="0.25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</row>
    <row r="663" spans="1:44" ht="15.75" customHeight="1" x14ac:dyDescent="0.25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</row>
    <row r="664" spans="1:44" ht="15.75" customHeight="1" x14ac:dyDescent="0.25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</row>
    <row r="665" spans="1:44" ht="15.75" customHeight="1" x14ac:dyDescent="0.2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</row>
    <row r="666" spans="1:44" ht="15.75" customHeight="1" x14ac:dyDescent="0.25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</row>
    <row r="667" spans="1:44" ht="15.75" customHeight="1" x14ac:dyDescent="0.25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</row>
    <row r="668" spans="1:44" ht="15.75" customHeight="1" x14ac:dyDescent="0.25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</row>
    <row r="669" spans="1:44" ht="15.75" customHeight="1" x14ac:dyDescent="0.25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</row>
    <row r="670" spans="1:44" ht="15.75" customHeight="1" x14ac:dyDescent="0.25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</row>
    <row r="671" spans="1:44" ht="15.75" customHeight="1" x14ac:dyDescent="0.25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</row>
    <row r="672" spans="1:44" ht="15.75" customHeight="1" x14ac:dyDescent="0.25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</row>
    <row r="673" spans="1:44" ht="15.75" customHeight="1" x14ac:dyDescent="0.25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</row>
    <row r="674" spans="1:44" ht="15.75" customHeight="1" x14ac:dyDescent="0.25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</row>
    <row r="675" spans="1:44" ht="15.75" customHeight="1" x14ac:dyDescent="0.2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</row>
    <row r="676" spans="1:44" ht="15.75" customHeight="1" x14ac:dyDescent="0.25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</row>
    <row r="677" spans="1:44" ht="15.75" customHeight="1" x14ac:dyDescent="0.25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</row>
    <row r="678" spans="1:44" ht="15.75" customHeight="1" x14ac:dyDescent="0.25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</row>
    <row r="679" spans="1:44" ht="15.75" customHeight="1" x14ac:dyDescent="0.25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</row>
    <row r="680" spans="1:44" ht="15.75" customHeight="1" x14ac:dyDescent="0.25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</row>
    <row r="681" spans="1:44" ht="15.75" customHeight="1" x14ac:dyDescent="0.25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</row>
    <row r="682" spans="1:44" ht="15.75" customHeight="1" x14ac:dyDescent="0.25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</row>
    <row r="683" spans="1:44" ht="15.75" customHeight="1" x14ac:dyDescent="0.25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</row>
    <row r="684" spans="1:44" ht="15.75" customHeight="1" x14ac:dyDescent="0.25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</row>
    <row r="685" spans="1:44" ht="15.75" customHeight="1" x14ac:dyDescent="0.2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</row>
    <row r="686" spans="1:44" ht="15.75" customHeight="1" x14ac:dyDescent="0.25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</row>
    <row r="687" spans="1:44" ht="15.75" customHeight="1" x14ac:dyDescent="0.25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</row>
    <row r="688" spans="1:44" ht="15.75" customHeight="1" x14ac:dyDescent="0.25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</row>
    <row r="689" spans="1:44" ht="15.75" customHeight="1" x14ac:dyDescent="0.25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</row>
    <row r="690" spans="1:44" ht="15.75" customHeight="1" x14ac:dyDescent="0.25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</row>
    <row r="691" spans="1:44" ht="15.75" customHeight="1" x14ac:dyDescent="0.25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</row>
    <row r="692" spans="1:44" ht="15.75" customHeight="1" x14ac:dyDescent="0.25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</row>
    <row r="693" spans="1:44" ht="15.75" customHeight="1" x14ac:dyDescent="0.25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</row>
    <row r="694" spans="1:44" ht="15.75" customHeight="1" x14ac:dyDescent="0.25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</row>
    <row r="695" spans="1:44" ht="15.75" customHeight="1" x14ac:dyDescent="0.2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</row>
    <row r="696" spans="1:44" ht="15.75" customHeight="1" x14ac:dyDescent="0.25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</row>
    <row r="697" spans="1:44" ht="15.75" customHeight="1" x14ac:dyDescent="0.25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</row>
    <row r="698" spans="1:44" ht="15.75" customHeight="1" x14ac:dyDescent="0.25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</row>
    <row r="699" spans="1:44" ht="15.75" customHeight="1" x14ac:dyDescent="0.25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</row>
    <row r="700" spans="1:44" ht="15.75" customHeight="1" x14ac:dyDescent="0.25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</row>
    <row r="701" spans="1:44" ht="15.75" customHeight="1" x14ac:dyDescent="0.25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</row>
    <row r="702" spans="1:44" ht="15.75" customHeight="1" x14ac:dyDescent="0.25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</row>
    <row r="703" spans="1:44" ht="15.75" customHeight="1" x14ac:dyDescent="0.25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</row>
    <row r="704" spans="1:44" ht="15.75" customHeight="1" x14ac:dyDescent="0.25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</row>
    <row r="705" spans="1:44" ht="15.75" customHeight="1" x14ac:dyDescent="0.2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</row>
    <row r="706" spans="1:44" ht="15.75" customHeight="1" x14ac:dyDescent="0.25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</row>
    <row r="707" spans="1:44" ht="15.75" customHeight="1" x14ac:dyDescent="0.25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</row>
    <row r="708" spans="1:44" ht="15.75" customHeight="1" x14ac:dyDescent="0.25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</row>
    <row r="709" spans="1:44" ht="15.75" customHeight="1" x14ac:dyDescent="0.25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</row>
    <row r="710" spans="1:44" ht="15.75" customHeight="1" x14ac:dyDescent="0.25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</row>
    <row r="711" spans="1:44" ht="15.75" customHeight="1" x14ac:dyDescent="0.25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</row>
    <row r="712" spans="1:44" ht="15.75" customHeight="1" x14ac:dyDescent="0.25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</row>
    <row r="713" spans="1:44" ht="15.75" customHeight="1" x14ac:dyDescent="0.25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</row>
    <row r="714" spans="1:44" ht="15.75" customHeight="1" x14ac:dyDescent="0.25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</row>
    <row r="715" spans="1:44" ht="15.75" customHeight="1" x14ac:dyDescent="0.2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</row>
    <row r="716" spans="1:44" ht="15.75" customHeight="1" x14ac:dyDescent="0.25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</row>
    <row r="717" spans="1:44" ht="15.75" customHeight="1" x14ac:dyDescent="0.25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</row>
    <row r="718" spans="1:44" ht="15.75" customHeight="1" x14ac:dyDescent="0.25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</row>
    <row r="719" spans="1:44" ht="15.75" customHeight="1" x14ac:dyDescent="0.25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</row>
    <row r="720" spans="1:44" ht="15.75" customHeight="1" x14ac:dyDescent="0.25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</row>
    <row r="721" spans="1:44" ht="15.75" customHeight="1" x14ac:dyDescent="0.25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</row>
    <row r="722" spans="1:44" ht="15.75" customHeight="1" x14ac:dyDescent="0.25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</row>
    <row r="723" spans="1:44" ht="15.75" customHeight="1" x14ac:dyDescent="0.25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</row>
    <row r="724" spans="1:44" ht="15.75" customHeight="1" x14ac:dyDescent="0.25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</row>
    <row r="725" spans="1:44" ht="15.75" customHeight="1" x14ac:dyDescent="0.2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</row>
    <row r="726" spans="1:44" ht="15.75" customHeight="1" x14ac:dyDescent="0.25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</row>
    <row r="727" spans="1:44" ht="15.75" customHeight="1" x14ac:dyDescent="0.25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</row>
    <row r="728" spans="1:44" ht="15.75" customHeight="1" x14ac:dyDescent="0.25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</row>
    <row r="729" spans="1:44" ht="15.75" customHeight="1" x14ac:dyDescent="0.25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</row>
    <row r="730" spans="1:44" ht="15.75" customHeight="1" x14ac:dyDescent="0.25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</row>
    <row r="731" spans="1:44" ht="15.75" customHeight="1" x14ac:dyDescent="0.25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</row>
    <row r="732" spans="1:44" ht="15.75" customHeight="1" x14ac:dyDescent="0.25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</row>
    <row r="733" spans="1:44" ht="15.75" customHeight="1" x14ac:dyDescent="0.25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</row>
    <row r="734" spans="1:44" ht="15.75" customHeight="1" x14ac:dyDescent="0.25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</row>
    <row r="735" spans="1:44" ht="15.75" customHeight="1" x14ac:dyDescent="0.2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</row>
    <row r="736" spans="1:44" ht="15.75" customHeight="1" x14ac:dyDescent="0.25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</row>
    <row r="737" spans="1:44" ht="15.75" customHeight="1" x14ac:dyDescent="0.25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</row>
    <row r="738" spans="1:44" ht="15.75" customHeight="1" x14ac:dyDescent="0.25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</row>
    <row r="739" spans="1:44" ht="15.75" customHeight="1" x14ac:dyDescent="0.25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</row>
    <row r="740" spans="1:44" ht="15.75" customHeight="1" x14ac:dyDescent="0.25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</row>
    <row r="741" spans="1:44" ht="15.75" customHeight="1" x14ac:dyDescent="0.25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</row>
    <row r="742" spans="1:44" ht="15.75" customHeight="1" x14ac:dyDescent="0.25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</row>
    <row r="743" spans="1:44" ht="15.75" customHeight="1" x14ac:dyDescent="0.25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</row>
    <row r="744" spans="1:44" ht="15.75" customHeight="1" x14ac:dyDescent="0.25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</row>
    <row r="745" spans="1:44" ht="15.75" customHeight="1" x14ac:dyDescent="0.2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</row>
    <row r="746" spans="1:44" ht="15.75" customHeight="1" x14ac:dyDescent="0.25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</row>
    <row r="747" spans="1:44" ht="15.75" customHeight="1" x14ac:dyDescent="0.25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</row>
    <row r="748" spans="1:44" ht="15.75" customHeight="1" x14ac:dyDescent="0.25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</row>
    <row r="749" spans="1:44" ht="15.75" customHeight="1" x14ac:dyDescent="0.25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</row>
    <row r="750" spans="1:44" ht="15.75" customHeight="1" x14ac:dyDescent="0.25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</row>
    <row r="751" spans="1:44" ht="15.75" customHeight="1" x14ac:dyDescent="0.25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</row>
    <row r="752" spans="1:44" ht="15.75" customHeight="1" x14ac:dyDescent="0.25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</row>
    <row r="753" spans="1:44" ht="15.75" customHeight="1" x14ac:dyDescent="0.25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</row>
    <row r="754" spans="1:44" ht="15.75" customHeight="1" x14ac:dyDescent="0.25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</row>
    <row r="755" spans="1:44" ht="15.75" customHeight="1" x14ac:dyDescent="0.2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</row>
    <row r="756" spans="1:44" ht="15.75" customHeight="1" x14ac:dyDescent="0.25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</row>
    <row r="757" spans="1:44" ht="15.75" customHeight="1" x14ac:dyDescent="0.25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</row>
    <row r="758" spans="1:44" ht="15.75" customHeight="1" x14ac:dyDescent="0.25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</row>
    <row r="759" spans="1:44" ht="15.75" customHeight="1" x14ac:dyDescent="0.25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</row>
    <row r="760" spans="1:44" ht="15.75" customHeight="1" x14ac:dyDescent="0.25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</row>
    <row r="761" spans="1:44" ht="15.75" customHeight="1" x14ac:dyDescent="0.25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</row>
    <row r="762" spans="1:44" ht="15.75" customHeight="1" x14ac:dyDescent="0.25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</row>
    <row r="763" spans="1:44" ht="15.75" customHeight="1" x14ac:dyDescent="0.25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</row>
    <row r="764" spans="1:44" ht="15.75" customHeight="1" x14ac:dyDescent="0.25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</row>
    <row r="765" spans="1:44" ht="15.75" customHeight="1" x14ac:dyDescent="0.2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</row>
    <row r="766" spans="1:44" ht="15.75" customHeight="1" x14ac:dyDescent="0.25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</row>
    <row r="767" spans="1:44" ht="15.75" customHeight="1" x14ac:dyDescent="0.25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</row>
    <row r="768" spans="1:44" ht="15.75" customHeight="1" x14ac:dyDescent="0.25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</row>
    <row r="769" spans="1:44" ht="15.75" customHeight="1" x14ac:dyDescent="0.25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</row>
    <row r="770" spans="1:44" ht="15.75" customHeight="1" x14ac:dyDescent="0.25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</row>
    <row r="771" spans="1:44" ht="15.75" customHeight="1" x14ac:dyDescent="0.25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</row>
    <row r="772" spans="1:44" ht="15.75" customHeight="1" x14ac:dyDescent="0.25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</row>
    <row r="773" spans="1:44" ht="15.75" customHeight="1" x14ac:dyDescent="0.25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</row>
    <row r="774" spans="1:44" ht="15.75" customHeight="1" x14ac:dyDescent="0.25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</row>
    <row r="775" spans="1:44" ht="15.75" customHeight="1" x14ac:dyDescent="0.2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</row>
    <row r="776" spans="1:44" ht="15.75" customHeight="1" x14ac:dyDescent="0.25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</row>
    <row r="777" spans="1:44" ht="15.75" customHeight="1" x14ac:dyDescent="0.25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</row>
    <row r="778" spans="1:44" ht="15.75" customHeight="1" x14ac:dyDescent="0.25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</row>
    <row r="779" spans="1:44" ht="15.75" customHeight="1" x14ac:dyDescent="0.25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</row>
    <row r="780" spans="1:44" ht="15.75" customHeight="1" x14ac:dyDescent="0.25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</row>
    <row r="781" spans="1:44" ht="15.75" customHeight="1" x14ac:dyDescent="0.25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</row>
    <row r="782" spans="1:44" ht="15.75" customHeight="1" x14ac:dyDescent="0.25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</row>
    <row r="783" spans="1:44" ht="15.75" customHeight="1" x14ac:dyDescent="0.25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</row>
    <row r="784" spans="1:44" ht="15.75" customHeight="1" x14ac:dyDescent="0.2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</row>
    <row r="785" spans="1:44" ht="15.75" customHeight="1" x14ac:dyDescent="0.2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</row>
    <row r="786" spans="1:44" ht="15.75" customHeight="1" x14ac:dyDescent="0.25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</row>
    <row r="787" spans="1:44" ht="15.75" customHeight="1" x14ac:dyDescent="0.25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</row>
    <row r="788" spans="1:44" ht="15.75" customHeight="1" x14ac:dyDescent="0.25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</row>
    <row r="789" spans="1:44" ht="15.75" customHeight="1" x14ac:dyDescent="0.25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</row>
    <row r="790" spans="1:44" ht="15.75" customHeight="1" x14ac:dyDescent="0.25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</row>
    <row r="791" spans="1:44" ht="15.75" customHeight="1" x14ac:dyDescent="0.25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</row>
    <row r="792" spans="1:44" ht="15.75" customHeight="1" x14ac:dyDescent="0.25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</row>
    <row r="793" spans="1:44" ht="15.75" customHeight="1" x14ac:dyDescent="0.25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</row>
    <row r="794" spans="1:44" ht="15.75" customHeight="1" x14ac:dyDescent="0.25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</row>
    <row r="795" spans="1:44" ht="15.75" customHeight="1" x14ac:dyDescent="0.2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</row>
    <row r="796" spans="1:44" ht="15.75" customHeight="1" x14ac:dyDescent="0.25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</row>
    <row r="797" spans="1:44" ht="15.75" customHeight="1" x14ac:dyDescent="0.25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</row>
    <row r="798" spans="1:44" ht="15.75" customHeight="1" x14ac:dyDescent="0.25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</row>
    <row r="799" spans="1:44" ht="15.75" customHeight="1" x14ac:dyDescent="0.25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</row>
    <row r="800" spans="1:44" ht="15.75" customHeight="1" x14ac:dyDescent="0.25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</row>
    <row r="801" spans="1:44" ht="15.75" customHeight="1" x14ac:dyDescent="0.25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</row>
    <row r="802" spans="1:44" ht="15.75" customHeight="1" x14ac:dyDescent="0.25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</row>
    <row r="803" spans="1:44" ht="15.75" customHeight="1" x14ac:dyDescent="0.25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</row>
    <row r="804" spans="1:44" ht="15.75" customHeight="1" x14ac:dyDescent="0.25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</row>
    <row r="805" spans="1:44" ht="15.75" customHeight="1" x14ac:dyDescent="0.2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</row>
    <row r="806" spans="1:44" ht="15.75" customHeight="1" x14ac:dyDescent="0.25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</row>
    <row r="807" spans="1:44" ht="15.75" customHeight="1" x14ac:dyDescent="0.25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</row>
    <row r="808" spans="1:44" ht="15.75" customHeight="1" x14ac:dyDescent="0.25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</row>
    <row r="809" spans="1:44" ht="15.75" customHeight="1" x14ac:dyDescent="0.25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</row>
    <row r="810" spans="1:44" ht="15.75" customHeight="1" x14ac:dyDescent="0.25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</row>
    <row r="811" spans="1:44" ht="15.75" customHeight="1" x14ac:dyDescent="0.25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</row>
    <row r="812" spans="1:44" ht="15.75" customHeight="1" x14ac:dyDescent="0.25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</row>
    <row r="813" spans="1:44" ht="15.75" customHeight="1" x14ac:dyDescent="0.25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</row>
    <row r="814" spans="1:44" ht="15.75" customHeight="1" x14ac:dyDescent="0.25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</row>
    <row r="815" spans="1:44" ht="15.75" customHeight="1" x14ac:dyDescent="0.2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</row>
    <row r="816" spans="1:44" ht="15.75" customHeight="1" x14ac:dyDescent="0.25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</row>
    <row r="817" spans="1:44" ht="15.75" customHeight="1" x14ac:dyDescent="0.25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</row>
    <row r="818" spans="1:44" ht="15.75" customHeight="1" x14ac:dyDescent="0.25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</row>
    <row r="819" spans="1:44" ht="15.75" customHeight="1" x14ac:dyDescent="0.25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</row>
    <row r="820" spans="1:44" ht="15.75" customHeight="1" x14ac:dyDescent="0.25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</row>
    <row r="821" spans="1:44" ht="15.75" customHeight="1" x14ac:dyDescent="0.25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</row>
    <row r="822" spans="1:44" ht="15.75" customHeight="1" x14ac:dyDescent="0.25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</row>
    <row r="823" spans="1:44" ht="15.75" customHeight="1" x14ac:dyDescent="0.25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</row>
    <row r="824" spans="1:44" ht="15.75" customHeight="1" x14ac:dyDescent="0.25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</row>
    <row r="825" spans="1:44" ht="15.75" customHeight="1" x14ac:dyDescent="0.2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</row>
    <row r="826" spans="1:44" ht="15.75" customHeight="1" x14ac:dyDescent="0.25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</row>
    <row r="827" spans="1:44" ht="15.75" customHeight="1" x14ac:dyDescent="0.25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</row>
    <row r="828" spans="1:44" ht="15.75" customHeight="1" x14ac:dyDescent="0.25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</row>
    <row r="829" spans="1:44" ht="15.75" customHeight="1" x14ac:dyDescent="0.25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</row>
    <row r="830" spans="1:44" ht="15.75" customHeight="1" x14ac:dyDescent="0.25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</row>
    <row r="831" spans="1:44" ht="15.75" customHeight="1" x14ac:dyDescent="0.25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</row>
    <row r="832" spans="1:44" ht="15.75" customHeight="1" x14ac:dyDescent="0.25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</row>
    <row r="833" spans="1:44" ht="15.75" customHeight="1" x14ac:dyDescent="0.25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</row>
    <row r="834" spans="1:44" ht="15.75" customHeight="1" x14ac:dyDescent="0.25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</row>
    <row r="835" spans="1:44" ht="15.75" customHeight="1" x14ac:dyDescent="0.2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</row>
    <row r="836" spans="1:44" ht="15.75" customHeight="1" x14ac:dyDescent="0.25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</row>
    <row r="837" spans="1:44" ht="15.75" customHeight="1" x14ac:dyDescent="0.25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</row>
    <row r="838" spans="1:44" ht="15.75" customHeight="1" x14ac:dyDescent="0.25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</row>
    <row r="839" spans="1:44" ht="15.75" customHeight="1" x14ac:dyDescent="0.25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</row>
    <row r="840" spans="1:44" ht="15.75" customHeight="1" x14ac:dyDescent="0.25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</row>
    <row r="841" spans="1:44" ht="15.75" customHeight="1" x14ac:dyDescent="0.25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</row>
    <row r="842" spans="1:44" ht="15.75" customHeight="1" x14ac:dyDescent="0.25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</row>
    <row r="843" spans="1:44" ht="15.75" customHeight="1" x14ac:dyDescent="0.25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</row>
    <row r="844" spans="1:44" ht="15.75" customHeight="1" x14ac:dyDescent="0.25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</row>
    <row r="845" spans="1:44" ht="15.75" customHeight="1" x14ac:dyDescent="0.2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</row>
    <row r="846" spans="1:44" ht="15.75" customHeight="1" x14ac:dyDescent="0.25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</row>
    <row r="847" spans="1:44" ht="15.75" customHeight="1" x14ac:dyDescent="0.25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</row>
    <row r="848" spans="1:44" ht="15.75" customHeight="1" x14ac:dyDescent="0.25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</row>
    <row r="849" spans="1:44" ht="15.75" customHeight="1" x14ac:dyDescent="0.25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</row>
    <row r="850" spans="1:44" ht="15.75" customHeight="1" x14ac:dyDescent="0.25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</row>
    <row r="851" spans="1:44" ht="15.75" customHeight="1" x14ac:dyDescent="0.25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</row>
    <row r="852" spans="1:44" ht="15.75" customHeight="1" x14ac:dyDescent="0.25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</row>
    <row r="853" spans="1:44" ht="15.75" customHeight="1" x14ac:dyDescent="0.25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</row>
    <row r="854" spans="1:44" ht="15.75" customHeight="1" x14ac:dyDescent="0.25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</row>
    <row r="855" spans="1:44" ht="15.75" customHeight="1" x14ac:dyDescent="0.2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</row>
    <row r="856" spans="1:44" ht="15.75" customHeight="1" x14ac:dyDescent="0.25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</row>
    <row r="857" spans="1:44" ht="15.75" customHeight="1" x14ac:dyDescent="0.25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</row>
    <row r="858" spans="1:44" ht="15.75" customHeight="1" x14ac:dyDescent="0.25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</row>
    <row r="859" spans="1:44" ht="15.75" customHeight="1" x14ac:dyDescent="0.25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</row>
    <row r="860" spans="1:44" ht="15.75" customHeight="1" x14ac:dyDescent="0.25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</row>
    <row r="861" spans="1:44" ht="15.75" customHeight="1" x14ac:dyDescent="0.25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</row>
    <row r="862" spans="1:44" ht="15.75" customHeight="1" x14ac:dyDescent="0.25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</row>
    <row r="863" spans="1:44" ht="15.75" customHeight="1" x14ac:dyDescent="0.25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</row>
    <row r="864" spans="1:44" ht="15.75" customHeight="1" x14ac:dyDescent="0.25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</row>
    <row r="865" spans="1:44" ht="15.75" customHeight="1" x14ac:dyDescent="0.2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</row>
    <row r="866" spans="1:44" ht="15.75" customHeight="1" x14ac:dyDescent="0.25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</row>
    <row r="867" spans="1:44" ht="15.75" customHeight="1" x14ac:dyDescent="0.25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</row>
    <row r="868" spans="1:44" ht="15.75" customHeight="1" x14ac:dyDescent="0.25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</row>
    <row r="869" spans="1:44" ht="15.75" customHeight="1" x14ac:dyDescent="0.25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</row>
    <row r="870" spans="1:44" ht="15.75" customHeight="1" x14ac:dyDescent="0.25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</row>
    <row r="871" spans="1:44" ht="15.75" customHeight="1" x14ac:dyDescent="0.25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</row>
    <row r="872" spans="1:44" ht="15.75" customHeight="1" x14ac:dyDescent="0.25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</row>
    <row r="873" spans="1:44" ht="15.75" customHeight="1" x14ac:dyDescent="0.25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</row>
    <row r="874" spans="1:44" ht="15.75" customHeight="1" x14ac:dyDescent="0.25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</row>
    <row r="875" spans="1:44" ht="15.75" customHeight="1" x14ac:dyDescent="0.2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</row>
    <row r="876" spans="1:44" ht="15.75" customHeight="1" x14ac:dyDescent="0.25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</row>
    <row r="877" spans="1:44" ht="15.75" customHeight="1" x14ac:dyDescent="0.25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</row>
    <row r="878" spans="1:44" ht="15.75" customHeight="1" x14ac:dyDescent="0.25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</row>
    <row r="879" spans="1:44" ht="15.75" customHeight="1" x14ac:dyDescent="0.25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</row>
    <row r="880" spans="1:44" ht="15.75" customHeight="1" x14ac:dyDescent="0.25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</row>
    <row r="881" spans="1:44" ht="15.75" customHeight="1" x14ac:dyDescent="0.25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</row>
    <row r="882" spans="1:44" ht="15.75" customHeight="1" x14ac:dyDescent="0.25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</row>
    <row r="883" spans="1:44" ht="15.75" customHeight="1" x14ac:dyDescent="0.25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</row>
    <row r="884" spans="1:44" ht="15.75" customHeight="1" x14ac:dyDescent="0.25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</row>
    <row r="885" spans="1:44" ht="15.75" customHeight="1" x14ac:dyDescent="0.2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</row>
    <row r="886" spans="1:44" ht="15.75" customHeight="1" x14ac:dyDescent="0.25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</row>
    <row r="887" spans="1:44" ht="15.75" customHeight="1" x14ac:dyDescent="0.25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</row>
    <row r="888" spans="1:44" ht="15.75" customHeight="1" x14ac:dyDescent="0.25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</row>
    <row r="889" spans="1:44" ht="15.75" customHeight="1" x14ac:dyDescent="0.25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</row>
    <row r="890" spans="1:44" ht="15.75" customHeight="1" x14ac:dyDescent="0.25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</row>
    <row r="891" spans="1:44" ht="15.75" customHeight="1" x14ac:dyDescent="0.25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</row>
    <row r="892" spans="1:44" ht="15.75" customHeight="1" x14ac:dyDescent="0.25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</row>
    <row r="893" spans="1:44" ht="15.75" customHeight="1" x14ac:dyDescent="0.25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</row>
    <row r="894" spans="1:44" ht="15.75" customHeight="1" x14ac:dyDescent="0.25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</row>
    <row r="895" spans="1:44" ht="15.75" customHeight="1" x14ac:dyDescent="0.2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</row>
    <row r="896" spans="1:44" ht="15.75" customHeight="1" x14ac:dyDescent="0.25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</row>
    <row r="897" spans="1:44" ht="15.75" customHeight="1" x14ac:dyDescent="0.25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</row>
    <row r="898" spans="1:44" ht="15.75" customHeight="1" x14ac:dyDescent="0.25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</row>
    <row r="899" spans="1:44" ht="15.75" customHeight="1" x14ac:dyDescent="0.25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</row>
    <row r="900" spans="1:44" ht="15.75" customHeight="1" x14ac:dyDescent="0.25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</row>
    <row r="901" spans="1:44" ht="15.75" customHeight="1" x14ac:dyDescent="0.25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</row>
    <row r="902" spans="1:44" ht="15.75" customHeight="1" x14ac:dyDescent="0.25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</row>
    <row r="903" spans="1:44" ht="15.75" customHeight="1" x14ac:dyDescent="0.25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</row>
    <row r="904" spans="1:44" ht="15.75" customHeight="1" x14ac:dyDescent="0.25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</row>
    <row r="905" spans="1:44" ht="15.75" customHeight="1" x14ac:dyDescent="0.2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</row>
    <row r="906" spans="1:44" ht="15.75" customHeight="1" x14ac:dyDescent="0.25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</row>
    <row r="907" spans="1:44" ht="15.75" customHeight="1" x14ac:dyDescent="0.25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</row>
    <row r="908" spans="1:44" ht="15.75" customHeight="1" x14ac:dyDescent="0.25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</row>
    <row r="909" spans="1:44" ht="15.75" customHeight="1" x14ac:dyDescent="0.25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</row>
    <row r="910" spans="1:44" ht="15.75" customHeight="1" x14ac:dyDescent="0.25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</row>
    <row r="911" spans="1:44" ht="15.75" customHeight="1" x14ac:dyDescent="0.25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</row>
    <row r="912" spans="1:44" ht="15.75" customHeight="1" x14ac:dyDescent="0.25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</row>
    <row r="913" spans="1:44" ht="15.75" customHeight="1" x14ac:dyDescent="0.25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</row>
    <row r="914" spans="1:44" ht="15.75" customHeight="1" x14ac:dyDescent="0.25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</row>
    <row r="915" spans="1:44" ht="15.75" customHeight="1" x14ac:dyDescent="0.2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</row>
    <row r="916" spans="1:44" ht="15.75" customHeight="1" x14ac:dyDescent="0.25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</row>
    <row r="917" spans="1:44" ht="15.75" customHeight="1" x14ac:dyDescent="0.25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</row>
    <row r="918" spans="1:44" ht="15.75" customHeight="1" x14ac:dyDescent="0.25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</row>
    <row r="919" spans="1:44" ht="15.75" customHeight="1" x14ac:dyDescent="0.25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</row>
    <row r="920" spans="1:44" ht="15.75" customHeight="1" x14ac:dyDescent="0.25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</row>
    <row r="921" spans="1:44" ht="15.75" customHeight="1" x14ac:dyDescent="0.25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</row>
    <row r="922" spans="1:44" ht="15.75" customHeight="1" x14ac:dyDescent="0.25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</row>
    <row r="923" spans="1:44" ht="15.75" customHeight="1" x14ac:dyDescent="0.25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</row>
    <row r="924" spans="1:44" ht="15.75" customHeight="1" x14ac:dyDescent="0.25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</row>
    <row r="925" spans="1:44" ht="15.75" customHeight="1" x14ac:dyDescent="0.2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</row>
    <row r="926" spans="1:44" ht="15.75" customHeight="1" x14ac:dyDescent="0.25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</row>
    <row r="927" spans="1:44" ht="15.75" customHeight="1" x14ac:dyDescent="0.25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</row>
    <row r="928" spans="1:44" ht="15.75" customHeight="1" x14ac:dyDescent="0.25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</row>
    <row r="929" spans="1:44" ht="15.75" customHeight="1" x14ac:dyDescent="0.25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</row>
    <row r="930" spans="1:44" ht="15.75" customHeight="1" x14ac:dyDescent="0.25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</row>
    <row r="931" spans="1:44" ht="15.75" customHeight="1" x14ac:dyDescent="0.25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</row>
    <row r="932" spans="1:44" ht="15.75" customHeight="1" x14ac:dyDescent="0.25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</row>
    <row r="933" spans="1:44" ht="15.75" customHeight="1" x14ac:dyDescent="0.25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</row>
    <row r="934" spans="1:44" ht="15.75" customHeight="1" x14ac:dyDescent="0.25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</row>
    <row r="935" spans="1:44" ht="15.75" customHeight="1" x14ac:dyDescent="0.2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</row>
    <row r="936" spans="1:44" ht="15.75" customHeight="1" x14ac:dyDescent="0.25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</row>
    <row r="937" spans="1:44" ht="15.75" customHeight="1" x14ac:dyDescent="0.25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</row>
    <row r="938" spans="1:44" ht="15.75" customHeight="1" x14ac:dyDescent="0.25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</row>
    <row r="939" spans="1:44" ht="15.75" customHeight="1" x14ac:dyDescent="0.25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</row>
    <row r="940" spans="1:44" ht="15.75" customHeight="1" x14ac:dyDescent="0.25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</row>
    <row r="941" spans="1:44" ht="15.75" customHeight="1" x14ac:dyDescent="0.25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</row>
    <row r="942" spans="1:44" ht="15.75" customHeight="1" x14ac:dyDescent="0.25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</row>
    <row r="943" spans="1:44" ht="15.75" customHeight="1" x14ac:dyDescent="0.25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</row>
    <row r="944" spans="1:44" ht="15.75" customHeight="1" x14ac:dyDescent="0.25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</row>
    <row r="945" spans="1:44" ht="15.75" customHeight="1" x14ac:dyDescent="0.2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</row>
    <row r="946" spans="1:44" ht="15.75" customHeight="1" x14ac:dyDescent="0.25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</row>
    <row r="947" spans="1:44" ht="15.75" customHeight="1" x14ac:dyDescent="0.25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</row>
    <row r="948" spans="1:44" ht="15.75" customHeight="1" x14ac:dyDescent="0.25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</row>
    <row r="949" spans="1:44" ht="15.75" customHeight="1" x14ac:dyDescent="0.25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</row>
    <row r="950" spans="1:44" ht="15.75" customHeight="1" x14ac:dyDescent="0.25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</row>
    <row r="951" spans="1:44" ht="15.75" customHeight="1" x14ac:dyDescent="0.25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</row>
    <row r="952" spans="1:44" ht="15.75" customHeight="1" x14ac:dyDescent="0.25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</row>
    <row r="953" spans="1:44" ht="15.75" customHeight="1" x14ac:dyDescent="0.25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</row>
    <row r="954" spans="1:44" ht="15.75" customHeight="1" x14ac:dyDescent="0.25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</row>
    <row r="955" spans="1:44" ht="15.75" customHeight="1" x14ac:dyDescent="0.2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</row>
    <row r="956" spans="1:44" ht="15.75" customHeight="1" x14ac:dyDescent="0.25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</row>
    <row r="957" spans="1:44" ht="15.75" customHeight="1" x14ac:dyDescent="0.25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</row>
    <row r="958" spans="1:44" ht="15.75" customHeight="1" x14ac:dyDescent="0.25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</row>
    <row r="959" spans="1:44" ht="15.75" customHeight="1" x14ac:dyDescent="0.25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</row>
    <row r="960" spans="1:44" ht="15.75" customHeight="1" x14ac:dyDescent="0.25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</row>
    <row r="961" spans="1:44" ht="15.75" customHeight="1" x14ac:dyDescent="0.25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</row>
    <row r="962" spans="1:44" ht="15.75" customHeight="1" x14ac:dyDescent="0.25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</row>
    <row r="963" spans="1:44" ht="15.75" customHeight="1" x14ac:dyDescent="0.25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</row>
    <row r="964" spans="1:44" ht="15.75" customHeight="1" x14ac:dyDescent="0.25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</row>
    <row r="965" spans="1:44" ht="15.75" customHeight="1" x14ac:dyDescent="0.2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</row>
    <row r="966" spans="1:44" ht="15.75" customHeight="1" x14ac:dyDescent="0.25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</row>
    <row r="967" spans="1:44" ht="15.75" customHeight="1" x14ac:dyDescent="0.25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</row>
    <row r="968" spans="1:44" ht="15.75" customHeight="1" x14ac:dyDescent="0.25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</row>
  </sheetData>
  <sheetProtection sheet="1" objects="1" scenarios="1"/>
  <mergeCells count="6">
    <mergeCell ref="W4:X4"/>
    <mergeCell ref="M4:N4"/>
    <mergeCell ref="O4:P4"/>
    <mergeCell ref="Q4:R4"/>
    <mergeCell ref="S4:T4"/>
    <mergeCell ref="U4:V4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96"/>
  <sheetViews>
    <sheetView tabSelected="1" topLeftCell="A9" zoomScale="109" zoomScaleNormal="130" workbookViewId="0">
      <selection activeCell="A32" sqref="A32"/>
    </sheetView>
  </sheetViews>
  <sheetFormatPr defaultColWidth="11.33203125" defaultRowHeight="15" customHeight="1" x14ac:dyDescent="0.2"/>
  <cols>
    <col min="1" max="1" width="31" customWidth="1"/>
    <col min="2" max="2" width="14.6640625" customWidth="1"/>
    <col min="3" max="3" width="31.6640625" customWidth="1"/>
    <col min="4" max="8" width="11.6640625" customWidth="1"/>
    <col min="9" max="9" width="9.109375" customWidth="1"/>
    <col min="10" max="12" width="10.6640625" customWidth="1"/>
    <col min="13" max="13" width="10.44140625" customWidth="1"/>
    <col min="14" max="18" width="8.6640625" customWidth="1"/>
  </cols>
  <sheetData>
    <row r="1" spans="1:17" ht="15.75" customHeight="1" x14ac:dyDescent="0.3">
      <c r="A1" s="132" t="s">
        <v>159</v>
      </c>
    </row>
    <row r="2" spans="1:17" ht="15.75" customHeight="1" x14ac:dyDescent="0.25">
      <c r="A2" s="189" t="s">
        <v>286</v>
      </c>
    </row>
    <row r="3" spans="1:17" ht="15.75" customHeight="1" x14ac:dyDescent="0.25">
      <c r="A3" s="43"/>
    </row>
    <row r="4" spans="1:17" ht="15.75" customHeight="1" x14ac:dyDescent="0.25">
      <c r="B4" s="107"/>
      <c r="C4" s="107"/>
      <c r="D4" s="107"/>
    </row>
    <row r="5" spans="1:17" ht="15.75" customHeight="1" x14ac:dyDescent="0.25">
      <c r="A5" s="173" t="s">
        <v>124</v>
      </c>
      <c r="B5" s="108" t="s">
        <v>122</v>
      </c>
      <c r="C5" s="108"/>
      <c r="D5" s="108" t="s">
        <v>9</v>
      </c>
      <c r="E5" s="108" t="s">
        <v>10</v>
      </c>
      <c r="F5" s="108" t="s">
        <v>11</v>
      </c>
      <c r="G5" s="108" t="s">
        <v>12</v>
      </c>
      <c r="H5" s="108" t="s">
        <v>13</v>
      </c>
      <c r="K5" s="43" t="s">
        <v>123</v>
      </c>
    </row>
    <row r="6" spans="1:17" ht="15.75" customHeight="1" x14ac:dyDescent="0.25">
      <c r="A6" s="178"/>
      <c r="B6" s="179"/>
      <c r="C6" s="179"/>
      <c r="D6" s="179"/>
      <c r="E6" s="179"/>
      <c r="F6" s="179"/>
      <c r="G6" s="179"/>
      <c r="H6" s="179"/>
      <c r="K6" s="43"/>
    </row>
    <row r="7" spans="1:17" ht="16.5" customHeight="1" x14ac:dyDescent="0.25">
      <c r="A7" s="17" t="s">
        <v>238</v>
      </c>
      <c r="B7" s="61"/>
      <c r="D7" s="13">
        <v>40</v>
      </c>
      <c r="E7" s="13">
        <v>45</v>
      </c>
      <c r="F7" s="13">
        <v>50</v>
      </c>
      <c r="G7" s="13">
        <v>55</v>
      </c>
      <c r="H7" s="13">
        <v>60</v>
      </c>
      <c r="Q7" s="4"/>
    </row>
    <row r="8" spans="1:17" ht="15.75" customHeight="1" x14ac:dyDescent="0.25">
      <c r="A8" s="17">
        <v>1</v>
      </c>
      <c r="B8" s="61"/>
      <c r="D8" s="13">
        <v>58</v>
      </c>
      <c r="E8" s="13">
        <v>62</v>
      </c>
      <c r="F8" s="13">
        <v>69</v>
      </c>
      <c r="G8" s="13">
        <v>75</v>
      </c>
      <c r="H8" s="13">
        <v>80</v>
      </c>
      <c r="Q8" s="4"/>
    </row>
    <row r="9" spans="1:17" ht="15.75" customHeight="1" x14ac:dyDescent="0.25">
      <c r="A9" s="17">
        <v>2</v>
      </c>
      <c r="B9" s="61"/>
      <c r="D9" s="13">
        <v>58</v>
      </c>
      <c r="E9" s="13">
        <v>62</v>
      </c>
      <c r="F9" s="13">
        <v>69</v>
      </c>
      <c r="G9" s="13">
        <v>75</v>
      </c>
      <c r="H9" s="13">
        <v>80</v>
      </c>
      <c r="K9" s="188" t="s">
        <v>280</v>
      </c>
      <c r="L9" s="109">
        <v>1</v>
      </c>
      <c r="M9" s="109">
        <v>2</v>
      </c>
      <c r="N9" s="109">
        <v>3</v>
      </c>
      <c r="O9" s="109">
        <v>4</v>
      </c>
      <c r="P9" s="109">
        <v>5</v>
      </c>
      <c r="Q9" s="110" t="s">
        <v>125</v>
      </c>
    </row>
    <row r="10" spans="1:17" ht="15.75" customHeight="1" x14ac:dyDescent="0.25">
      <c r="A10" s="17">
        <v>3</v>
      </c>
      <c r="B10" s="61"/>
      <c r="D10" s="13">
        <v>58</v>
      </c>
      <c r="E10" s="13">
        <v>62</v>
      </c>
      <c r="F10" s="13">
        <v>69</v>
      </c>
      <c r="G10" s="13">
        <v>75</v>
      </c>
      <c r="H10" s="13">
        <v>80</v>
      </c>
      <c r="Q10" s="111"/>
    </row>
    <row r="11" spans="1:17" ht="15.75" customHeight="1" x14ac:dyDescent="0.25">
      <c r="A11" s="17">
        <v>4</v>
      </c>
      <c r="B11" s="61"/>
      <c r="D11" s="13">
        <v>68</v>
      </c>
      <c r="E11" s="13">
        <v>77</v>
      </c>
      <c r="F11" s="13">
        <v>84</v>
      </c>
      <c r="G11" s="13">
        <v>97</v>
      </c>
      <c r="H11" s="13">
        <v>100</v>
      </c>
      <c r="K11" s="13" t="s">
        <v>126</v>
      </c>
      <c r="L11">
        <v>350</v>
      </c>
      <c r="M11">
        <v>385</v>
      </c>
      <c r="N11">
        <v>425</v>
      </c>
      <c r="O11">
        <v>475</v>
      </c>
      <c r="P11">
        <v>500</v>
      </c>
      <c r="Q11" s="111">
        <v>500</v>
      </c>
    </row>
    <row r="12" spans="1:17" ht="15.75" customHeight="1" x14ac:dyDescent="0.25">
      <c r="A12" s="17">
        <v>5</v>
      </c>
      <c r="B12" s="61"/>
      <c r="D12" s="13">
        <v>68</v>
      </c>
      <c r="E12" s="13">
        <v>77</v>
      </c>
      <c r="F12" s="13">
        <v>84</v>
      </c>
      <c r="G12" s="13">
        <v>98</v>
      </c>
      <c r="H12" s="13">
        <v>100</v>
      </c>
      <c r="K12" s="13"/>
      <c r="Q12" s="111"/>
    </row>
    <row r="13" spans="1:17" ht="15.75" customHeight="1" x14ac:dyDescent="0.25">
      <c r="A13" s="17"/>
      <c r="B13" s="61"/>
      <c r="D13" s="13"/>
      <c r="E13" s="13"/>
      <c r="F13" s="13"/>
      <c r="G13" s="13"/>
      <c r="H13" s="13"/>
      <c r="K13" s="138" t="s">
        <v>187</v>
      </c>
      <c r="L13">
        <v>14.25</v>
      </c>
      <c r="M13">
        <v>14.25</v>
      </c>
      <c r="N13">
        <v>14.25</v>
      </c>
      <c r="O13">
        <v>20.43</v>
      </c>
      <c r="P13">
        <v>20.43</v>
      </c>
      <c r="Q13" s="111"/>
    </row>
    <row r="14" spans="1:17" ht="15.75" customHeight="1" x14ac:dyDescent="0.25">
      <c r="A14" s="17"/>
      <c r="B14" s="61"/>
      <c r="D14" s="13"/>
      <c r="E14" s="13"/>
      <c r="F14" s="13"/>
      <c r="G14" s="13"/>
      <c r="H14" s="13"/>
      <c r="K14" s="138" t="s">
        <v>188</v>
      </c>
      <c r="L14">
        <v>24.6</v>
      </c>
      <c r="M14">
        <v>27</v>
      </c>
      <c r="N14">
        <v>29.8</v>
      </c>
      <c r="O14">
        <v>23.5</v>
      </c>
      <c r="P14">
        <v>24.5</v>
      </c>
      <c r="Q14" s="111">
        <v>129.4</v>
      </c>
    </row>
    <row r="15" spans="1:17" ht="15.75" customHeight="1" x14ac:dyDescent="0.25">
      <c r="A15" s="129" t="s">
        <v>243</v>
      </c>
      <c r="B15" s="114"/>
      <c r="D15" s="115">
        <f>SUM(D7:D12)</f>
        <v>350</v>
      </c>
      <c r="E15" s="115">
        <f>SUM(E7:E12)</f>
        <v>385</v>
      </c>
      <c r="F15" s="115">
        <f>SUM(F7:F12)</f>
        <v>425</v>
      </c>
      <c r="G15" s="115">
        <f>SUM(G7:G12)</f>
        <v>475</v>
      </c>
      <c r="H15" s="115">
        <f>SUM(H7:H12)</f>
        <v>500</v>
      </c>
      <c r="K15" s="139"/>
      <c r="Q15" s="111"/>
    </row>
    <row r="16" spans="1:17" ht="15.75" customHeight="1" x14ac:dyDescent="0.25">
      <c r="A16" s="61"/>
      <c r="B16" s="61"/>
      <c r="K16" s="18" t="s">
        <v>127</v>
      </c>
      <c r="L16" s="18">
        <v>14.25</v>
      </c>
      <c r="M16" s="18">
        <v>14.25</v>
      </c>
      <c r="N16" s="18">
        <v>14.25</v>
      </c>
      <c r="O16" s="18">
        <v>20.43</v>
      </c>
      <c r="P16" s="18">
        <v>20.43</v>
      </c>
      <c r="Q16" s="112"/>
    </row>
    <row r="17" spans="1:17" ht="15.75" customHeight="1" x14ac:dyDescent="0.25">
      <c r="A17" s="43" t="s">
        <v>128</v>
      </c>
      <c r="B17" s="116"/>
      <c r="D17" s="116"/>
      <c r="K17" s="138" t="s">
        <v>186</v>
      </c>
      <c r="L17" s="64">
        <v>24.6</v>
      </c>
      <c r="M17" s="64">
        <v>27</v>
      </c>
      <c r="N17" s="64">
        <v>29.8</v>
      </c>
      <c r="O17" s="64">
        <v>23.5</v>
      </c>
      <c r="P17" s="64">
        <v>24.5</v>
      </c>
      <c r="Q17" s="113">
        <f>SUM(L17:P17)</f>
        <v>129.4</v>
      </c>
    </row>
    <row r="18" spans="1:17" ht="15.75" customHeight="1" x14ac:dyDescent="0.25">
      <c r="A18" s="13" t="s">
        <v>130</v>
      </c>
      <c r="B18" s="116"/>
      <c r="D18" s="116">
        <v>24.6</v>
      </c>
      <c r="E18" s="116">
        <v>27</v>
      </c>
      <c r="F18" s="116">
        <v>29.8</v>
      </c>
      <c r="G18" s="116">
        <v>23.3</v>
      </c>
      <c r="H18" s="116">
        <v>24.5</v>
      </c>
      <c r="Q18" s="111"/>
    </row>
    <row r="19" spans="1:17" ht="15.75" customHeight="1" x14ac:dyDescent="0.25">
      <c r="A19" s="12" t="s">
        <v>160</v>
      </c>
      <c r="B19" s="116"/>
      <c r="D19" s="116">
        <v>1</v>
      </c>
      <c r="E19" s="116">
        <v>1</v>
      </c>
      <c r="F19" s="116">
        <v>1</v>
      </c>
      <c r="G19" s="116">
        <v>1</v>
      </c>
      <c r="H19" s="116">
        <v>1</v>
      </c>
      <c r="Q19" s="111"/>
    </row>
    <row r="20" spans="1:17" ht="15.75" customHeight="1" x14ac:dyDescent="0.25">
      <c r="A20" s="12" t="s">
        <v>189</v>
      </c>
      <c r="B20" s="116"/>
      <c r="D20" s="116">
        <v>1</v>
      </c>
      <c r="E20" s="116">
        <v>1</v>
      </c>
      <c r="F20" s="116">
        <v>1</v>
      </c>
      <c r="G20" s="116">
        <v>1</v>
      </c>
      <c r="H20" s="116">
        <v>1</v>
      </c>
      <c r="Q20" s="111"/>
    </row>
    <row r="21" spans="1:17" ht="15.75" customHeight="1" x14ac:dyDescent="0.25">
      <c r="A21" s="12" t="s">
        <v>169</v>
      </c>
      <c r="B21" s="116"/>
      <c r="D21" s="116">
        <v>1</v>
      </c>
      <c r="E21" s="116">
        <v>1</v>
      </c>
      <c r="F21" s="116">
        <v>1</v>
      </c>
      <c r="G21" s="116">
        <v>1</v>
      </c>
      <c r="H21" s="116">
        <v>1</v>
      </c>
      <c r="K21" s="18" t="s">
        <v>127</v>
      </c>
      <c r="L21" s="18">
        <v>14.25</v>
      </c>
      <c r="M21" s="18">
        <v>14.25</v>
      </c>
      <c r="N21" s="18">
        <v>14.25</v>
      </c>
      <c r="O21" s="18">
        <v>20.43</v>
      </c>
      <c r="P21" s="18">
        <v>20.43</v>
      </c>
      <c r="Q21" s="112"/>
    </row>
    <row r="22" spans="1:17" ht="15.75" customHeight="1" x14ac:dyDescent="0.25">
      <c r="A22" s="12" t="s">
        <v>190</v>
      </c>
      <c r="B22" s="116"/>
      <c r="D22" s="140">
        <f>SUM(D18:D21)</f>
        <v>27.6</v>
      </c>
      <c r="E22" s="141">
        <f>SUM(E18:E21)</f>
        <v>30</v>
      </c>
      <c r="F22" s="116">
        <f>SUM(F18:F21)</f>
        <v>32.799999999999997</v>
      </c>
      <c r="G22" s="140">
        <f>SUM(G18:G21)</f>
        <v>26.3</v>
      </c>
      <c r="H22" s="140">
        <f>SUM(H18:H21)</f>
        <v>27.5</v>
      </c>
      <c r="K22" s="138" t="s">
        <v>129</v>
      </c>
      <c r="L22" s="64">
        <v>24.6</v>
      </c>
      <c r="M22" s="64">
        <v>27</v>
      </c>
      <c r="N22" s="64">
        <v>29.8</v>
      </c>
      <c r="O22" s="64">
        <v>23.5</v>
      </c>
      <c r="P22" s="64">
        <v>24.5</v>
      </c>
      <c r="Q22" s="113">
        <f>SUM(L22:P22)</f>
        <v>129.4</v>
      </c>
    </row>
    <row r="23" spans="1:17" ht="15.75" customHeight="1" x14ac:dyDescent="0.25">
      <c r="A23" s="131" t="s">
        <v>162</v>
      </c>
      <c r="B23" s="117"/>
      <c r="C23" s="18"/>
      <c r="D23" s="117"/>
      <c r="E23" s="116"/>
      <c r="F23" s="117"/>
      <c r="G23" s="117"/>
      <c r="H23" s="117"/>
      <c r="Q23" s="111"/>
    </row>
    <row r="24" spans="1:17" ht="15.75" customHeight="1" x14ac:dyDescent="0.25">
      <c r="A24" s="12" t="s">
        <v>292</v>
      </c>
      <c r="B24" s="33"/>
      <c r="C24" s="13"/>
      <c r="D24" s="142">
        <v>620544</v>
      </c>
      <c r="E24" s="142">
        <v>643455</v>
      </c>
      <c r="F24" s="142">
        <v>649383</v>
      </c>
      <c r="G24" s="142">
        <v>655755</v>
      </c>
      <c r="H24" s="142">
        <v>661841</v>
      </c>
    </row>
    <row r="25" spans="1:17" ht="15.75" customHeight="1" x14ac:dyDescent="0.25">
      <c r="A25" s="138" t="s">
        <v>289</v>
      </c>
      <c r="B25" s="33"/>
      <c r="C25" s="138"/>
      <c r="D25" s="23">
        <v>1789200</v>
      </c>
      <c r="E25" s="23">
        <v>1907234</v>
      </c>
      <c r="F25" s="23">
        <v>2070081</v>
      </c>
      <c r="G25" s="142">
        <v>2182981</v>
      </c>
      <c r="H25" s="23">
        <v>2205526</v>
      </c>
      <c r="K25" s="139" t="s">
        <v>127</v>
      </c>
      <c r="L25">
        <v>14.25</v>
      </c>
      <c r="M25">
        <v>14.25</v>
      </c>
      <c r="N25">
        <v>14.25</v>
      </c>
      <c r="O25">
        <v>20.43</v>
      </c>
      <c r="P25">
        <v>20.43</v>
      </c>
    </row>
    <row r="26" spans="1:17" ht="15.75" customHeight="1" x14ac:dyDescent="0.25">
      <c r="A26" s="12" t="s">
        <v>293</v>
      </c>
      <c r="B26" s="33"/>
      <c r="C26" s="13"/>
      <c r="D26" s="142">
        <v>75685</v>
      </c>
      <c r="E26" s="142">
        <v>120000</v>
      </c>
      <c r="F26" s="142">
        <v>195000</v>
      </c>
      <c r="G26" s="142">
        <v>230000</v>
      </c>
      <c r="H26" s="142">
        <v>240000</v>
      </c>
      <c r="K26" s="139" t="s">
        <v>184</v>
      </c>
      <c r="L26">
        <v>24.6</v>
      </c>
      <c r="M26">
        <v>27</v>
      </c>
      <c r="N26">
        <v>29.8</v>
      </c>
      <c r="O26">
        <v>23.5</v>
      </c>
      <c r="P26">
        <v>24.5</v>
      </c>
      <c r="Q26">
        <v>129.4</v>
      </c>
    </row>
    <row r="27" spans="1:17" ht="15.75" customHeight="1" x14ac:dyDescent="0.25">
      <c r="A27" s="146" t="s">
        <v>191</v>
      </c>
      <c r="B27" s="33"/>
      <c r="C27" s="13"/>
      <c r="D27" s="143">
        <f>SUM(D24:D26)</f>
        <v>2485429</v>
      </c>
      <c r="E27" s="143">
        <f>SUM(E24:E26)</f>
        <v>2670689</v>
      </c>
      <c r="F27" s="143">
        <f>SUM(F24:F26)</f>
        <v>2914464</v>
      </c>
      <c r="G27" s="143">
        <f>SUM(G24:G26)</f>
        <v>3068736</v>
      </c>
      <c r="H27" s="143">
        <f>SUM(H24:H26)</f>
        <v>3107367</v>
      </c>
      <c r="K27" s="139"/>
    </row>
    <row r="28" spans="1:17" ht="15.75" customHeight="1" x14ac:dyDescent="0.25">
      <c r="A28" s="13"/>
      <c r="B28" s="33"/>
      <c r="C28" s="13"/>
      <c r="D28" s="23"/>
      <c r="E28" s="23"/>
      <c r="F28" s="23"/>
      <c r="G28" s="23"/>
      <c r="H28" s="23"/>
      <c r="K28" s="139" t="s">
        <v>127</v>
      </c>
      <c r="L28">
        <v>14.25</v>
      </c>
      <c r="M28">
        <v>14.25</v>
      </c>
      <c r="N28">
        <v>14.25</v>
      </c>
      <c r="O28">
        <v>20.43</v>
      </c>
      <c r="P28">
        <v>20.43</v>
      </c>
    </row>
    <row r="29" spans="1:17" ht="15.75" customHeight="1" x14ac:dyDescent="0.25">
      <c r="A29" s="13"/>
      <c r="B29" s="33"/>
      <c r="C29" s="13"/>
      <c r="D29" s="23"/>
      <c r="E29" s="23"/>
      <c r="F29" s="23"/>
      <c r="G29" s="23"/>
      <c r="H29" s="23"/>
      <c r="K29" s="139" t="s">
        <v>185</v>
      </c>
      <c r="L29">
        <v>24.6</v>
      </c>
      <c r="M29">
        <v>27</v>
      </c>
      <c r="N29">
        <v>29.8</v>
      </c>
      <c r="O29">
        <v>23.5</v>
      </c>
      <c r="P29">
        <v>24.5</v>
      </c>
      <c r="Q29">
        <v>129.4</v>
      </c>
    </row>
    <row r="30" spans="1:17" ht="15.75" customHeight="1" x14ac:dyDescent="0.25">
      <c r="A30" s="43" t="s">
        <v>133</v>
      </c>
      <c r="B30" s="33"/>
      <c r="D30" s="23"/>
      <c r="E30" s="23"/>
      <c r="F30" s="23"/>
      <c r="G30" s="23"/>
      <c r="H30" s="23"/>
      <c r="K30" s="43" t="s">
        <v>134</v>
      </c>
    </row>
    <row r="31" spans="1:17" ht="15.75" customHeight="1" x14ac:dyDescent="0.25">
      <c r="A31" s="12" t="s">
        <v>294</v>
      </c>
      <c r="B31" s="33">
        <v>600</v>
      </c>
      <c r="C31" s="13" t="s">
        <v>132</v>
      </c>
      <c r="D31" s="23">
        <f>B31*D22</f>
        <v>16560</v>
      </c>
      <c r="E31" s="142">
        <f>B31*E22</f>
        <v>18000</v>
      </c>
      <c r="F31" s="23">
        <f>B31*F22</f>
        <v>19680</v>
      </c>
      <c r="G31" s="23">
        <f>B31*G22</f>
        <v>15780</v>
      </c>
      <c r="H31" s="23">
        <f>B31*H22</f>
        <v>16500</v>
      </c>
      <c r="K31" s="13" t="s">
        <v>135</v>
      </c>
    </row>
    <row r="32" spans="1:17" ht="15.75" customHeight="1" x14ac:dyDescent="0.25">
      <c r="A32" s="12" t="s">
        <v>227</v>
      </c>
      <c r="B32" s="33">
        <v>350</v>
      </c>
      <c r="C32" s="13" t="s">
        <v>132</v>
      </c>
      <c r="D32" s="23">
        <f>B32*D22</f>
        <v>9660</v>
      </c>
      <c r="E32" s="23">
        <f>B32*E22</f>
        <v>10500</v>
      </c>
      <c r="F32" s="23">
        <f>B32*F22</f>
        <v>11479.999999999998</v>
      </c>
      <c r="G32" s="23">
        <f>B32*G22</f>
        <v>9205</v>
      </c>
      <c r="H32" s="23">
        <f>B32*H22</f>
        <v>9625</v>
      </c>
      <c r="K32" s="13" t="s">
        <v>136</v>
      </c>
    </row>
    <row r="33" spans="1:8" ht="15.75" customHeight="1" x14ac:dyDescent="0.25">
      <c r="A33" s="13" t="s">
        <v>137</v>
      </c>
      <c r="B33" s="33">
        <v>158</v>
      </c>
      <c r="C33" s="13" t="s">
        <v>132</v>
      </c>
      <c r="D33" s="23">
        <f>B33*D22</f>
        <v>4360.8</v>
      </c>
      <c r="E33" s="23">
        <f>B33*E22</f>
        <v>4740</v>
      </c>
      <c r="F33" s="23">
        <f>B33*F22</f>
        <v>5182.3999999999996</v>
      </c>
      <c r="G33" s="23">
        <f>B33*G22</f>
        <v>4155.4000000000005</v>
      </c>
      <c r="H33" s="23">
        <f>B33*H22</f>
        <v>4345</v>
      </c>
    </row>
    <row r="34" spans="1:8" ht="15.75" customHeight="1" x14ac:dyDescent="0.25">
      <c r="A34" s="13" t="s">
        <v>138</v>
      </c>
      <c r="B34" s="33">
        <v>100</v>
      </c>
      <c r="C34" s="13" t="s">
        <v>132</v>
      </c>
      <c r="D34" s="23">
        <f>B34*D22</f>
        <v>2760</v>
      </c>
      <c r="E34" s="23">
        <f>B34*E22</f>
        <v>3000</v>
      </c>
      <c r="F34" s="23">
        <f>B34*F22</f>
        <v>3279.9999999999995</v>
      </c>
      <c r="G34" s="23">
        <f>B34*G22</f>
        <v>2630</v>
      </c>
      <c r="H34" s="23">
        <f>B34*H22</f>
        <v>2750</v>
      </c>
    </row>
    <row r="35" spans="1:8" ht="15.75" customHeight="1" x14ac:dyDescent="0.25">
      <c r="A35" s="18" t="s">
        <v>139</v>
      </c>
      <c r="B35" s="118">
        <v>75</v>
      </c>
      <c r="C35" s="18" t="s">
        <v>140</v>
      </c>
      <c r="D35" s="24">
        <f>B35*D22</f>
        <v>2070</v>
      </c>
      <c r="E35" s="24">
        <f>B35*E22</f>
        <v>2250</v>
      </c>
      <c r="F35" s="24">
        <f>B35*F22</f>
        <v>2460</v>
      </c>
      <c r="G35" s="24">
        <f>B35*G22</f>
        <v>1972.5</v>
      </c>
      <c r="H35" s="24">
        <f>B35*H22</f>
        <v>2062.5</v>
      </c>
    </row>
    <row r="36" spans="1:8" ht="15.75" customHeight="1" x14ac:dyDescent="0.25">
      <c r="A36" s="147" t="s">
        <v>192</v>
      </c>
      <c r="B36" s="145"/>
      <c r="C36" s="144"/>
      <c r="D36" s="148">
        <f>SUM(D31:D35)</f>
        <v>35410.800000000003</v>
      </c>
      <c r="E36" s="148">
        <f>SUM(E31:E35)</f>
        <v>38490</v>
      </c>
      <c r="F36" s="148">
        <f>SUM(F31:F35)</f>
        <v>42082.400000000001</v>
      </c>
      <c r="G36" s="148">
        <f>SUM(G31:G35)</f>
        <v>33742.9</v>
      </c>
      <c r="H36" s="148">
        <f>SUM(H31:H35)</f>
        <v>35282.5</v>
      </c>
    </row>
    <row r="37" spans="1:8" ht="15.75" customHeight="1" x14ac:dyDescent="0.25">
      <c r="A37" s="43" t="s">
        <v>141</v>
      </c>
      <c r="B37" s="119"/>
      <c r="C37" s="149"/>
      <c r="D37" s="120">
        <f>SUM(D27,D36)</f>
        <v>2520839.7999999998</v>
      </c>
      <c r="E37" s="120">
        <f>SUM(E27,E36)</f>
        <v>2709179</v>
      </c>
      <c r="F37" s="120">
        <f>SUM(F27,F36)</f>
        <v>2956546.4</v>
      </c>
      <c r="G37" s="120">
        <f>SUM(G27,G36)</f>
        <v>3102478.9</v>
      </c>
      <c r="H37" s="120">
        <f>SUM(H27,H36)</f>
        <v>3142649.5</v>
      </c>
    </row>
    <row r="38" spans="1:8" ht="15.75" customHeight="1" x14ac:dyDescent="0.25">
      <c r="A38" s="13" t="s">
        <v>131</v>
      </c>
      <c r="B38" s="33"/>
      <c r="D38" s="87">
        <f>D37/D22</f>
        <v>91334.775362318833</v>
      </c>
      <c r="E38" s="87">
        <f>E37/E22</f>
        <v>90305.96666666666</v>
      </c>
      <c r="F38" s="87">
        <f>F37/F22</f>
        <v>90138.609756097561</v>
      </c>
      <c r="G38" s="87">
        <f>G37/G22</f>
        <v>117964.97718631178</v>
      </c>
      <c r="H38" s="87">
        <f>H37/H22</f>
        <v>114278.16363636364</v>
      </c>
    </row>
    <row r="39" spans="1:8" ht="15.75" customHeight="1" x14ac:dyDescent="0.25">
      <c r="A39" s="13" t="s">
        <v>44</v>
      </c>
      <c r="B39" s="33"/>
      <c r="D39" s="87">
        <f>D37/D15</f>
        <v>7202.399428571428</v>
      </c>
      <c r="E39" s="87">
        <f>E37/E15</f>
        <v>7036.8285714285712</v>
      </c>
      <c r="F39" s="87">
        <f>F37/F15</f>
        <v>6956.5797647058826</v>
      </c>
      <c r="G39" s="150">
        <f>G37/G15</f>
        <v>6531.5345263157897</v>
      </c>
      <c r="H39" s="87">
        <f>H37/H15</f>
        <v>6285.299</v>
      </c>
    </row>
    <row r="40" spans="1:8" ht="15.75" customHeight="1" x14ac:dyDescent="0.25">
      <c r="A40" s="43"/>
      <c r="B40" s="119"/>
      <c r="D40" s="120"/>
      <c r="E40" s="120"/>
      <c r="F40" s="120"/>
      <c r="G40" s="87"/>
      <c r="H40" s="120"/>
    </row>
    <row r="41" spans="1:8" ht="15.75" customHeight="1" x14ac:dyDescent="0.25">
      <c r="A41" s="43" t="s">
        <v>24</v>
      </c>
      <c r="D41" s="23"/>
      <c r="E41" s="23"/>
      <c r="F41" s="23"/>
      <c r="G41" s="23"/>
      <c r="H41" s="23"/>
    </row>
    <row r="42" spans="1:8" ht="15.75" customHeight="1" x14ac:dyDescent="0.25">
      <c r="A42" s="13" t="s">
        <v>154</v>
      </c>
      <c r="B42" s="33">
        <v>80000</v>
      </c>
      <c r="C42" s="13" t="s">
        <v>155</v>
      </c>
      <c r="D42" s="23">
        <f>B42</f>
        <v>80000</v>
      </c>
      <c r="E42" s="23">
        <f t="shared" ref="E42" si="0">D42</f>
        <v>80000</v>
      </c>
      <c r="F42" s="23">
        <f t="shared" ref="F42" si="1">E42</f>
        <v>80000</v>
      </c>
      <c r="G42" s="23">
        <f t="shared" ref="G42" si="2">F42</f>
        <v>80000</v>
      </c>
      <c r="H42" s="23">
        <f t="shared" ref="H42" si="3">G42</f>
        <v>80000</v>
      </c>
    </row>
    <row r="43" spans="1:8" ht="15.75" customHeight="1" x14ac:dyDescent="0.25">
      <c r="A43" s="13" t="s">
        <v>84</v>
      </c>
      <c r="B43" s="33">
        <f>(32.45*B15)+66092</f>
        <v>66092</v>
      </c>
      <c r="C43" s="33" t="s">
        <v>142</v>
      </c>
      <c r="D43" s="23">
        <f>(32.45*D15)+66092</f>
        <v>77449.5</v>
      </c>
      <c r="E43" s="23">
        <f>(32.45*E15)+66092</f>
        <v>78585.25</v>
      </c>
      <c r="F43" s="23">
        <f>(32.45*F15)+66092</f>
        <v>79883.25</v>
      </c>
      <c r="G43" s="23">
        <f>(32.45*G15)+66092</f>
        <v>81505.75</v>
      </c>
      <c r="H43" s="23">
        <f>(32.45*H15)+66092</f>
        <v>82317</v>
      </c>
    </row>
    <row r="44" spans="1:8" ht="15.75" customHeight="1" x14ac:dyDescent="0.25">
      <c r="A44" s="13" t="s">
        <v>143</v>
      </c>
      <c r="B44" s="33">
        <v>40</v>
      </c>
      <c r="C44" s="33" t="s">
        <v>140</v>
      </c>
      <c r="D44" s="23">
        <f>$B44*D15</f>
        <v>14000</v>
      </c>
      <c r="E44" s="23">
        <f>$B44*E15</f>
        <v>15400</v>
      </c>
      <c r="F44" s="23">
        <f>$B44*F15</f>
        <v>17000</v>
      </c>
      <c r="G44" s="23">
        <f>$B44*G15</f>
        <v>19000</v>
      </c>
      <c r="H44" s="23">
        <f>$B44*H15</f>
        <v>20000</v>
      </c>
    </row>
    <row r="45" spans="1:8" ht="15.75" customHeight="1" x14ac:dyDescent="0.25">
      <c r="A45" s="43" t="s">
        <v>144</v>
      </c>
      <c r="B45" s="119"/>
      <c r="C45" s="43"/>
      <c r="D45" s="120">
        <f>SUM(D42:D44)</f>
        <v>171449.5</v>
      </c>
      <c r="E45" s="120">
        <f>SUM(E42:E44)*1.02</f>
        <v>177464.95500000002</v>
      </c>
      <c r="F45" s="120">
        <f>SUM(F42:F44)*1.02</f>
        <v>180420.91500000001</v>
      </c>
      <c r="G45" s="120">
        <f>SUM(G42:G44)*1.02</f>
        <v>184115.86499999999</v>
      </c>
      <c r="H45" s="120">
        <f>SUM(H42:H44)*1.02</f>
        <v>185963.34</v>
      </c>
    </row>
    <row r="46" spans="1:8" ht="15.75" customHeight="1" x14ac:dyDescent="0.25">
      <c r="D46" s="23"/>
      <c r="E46" s="23"/>
      <c r="F46" s="23"/>
      <c r="G46" s="23"/>
      <c r="H46" s="23"/>
    </row>
    <row r="47" spans="1:8" ht="15.75" customHeight="1" x14ac:dyDescent="0.25">
      <c r="A47" s="43" t="s">
        <v>145</v>
      </c>
      <c r="B47" s="119"/>
      <c r="C47" s="43"/>
      <c r="D47" s="120">
        <f>SUM(D37,D45)</f>
        <v>2692289.3</v>
      </c>
      <c r="E47" s="120">
        <f>E45+E37</f>
        <v>2886643.9550000001</v>
      </c>
      <c r="F47" s="120">
        <f>F45+F37</f>
        <v>3136967.3149999999</v>
      </c>
      <c r="G47" s="120">
        <f>G45+G37</f>
        <v>3286594.7649999997</v>
      </c>
      <c r="H47" s="120">
        <f>H45+H37</f>
        <v>3328612.84</v>
      </c>
    </row>
    <row r="48" spans="1:8" ht="15.75" customHeight="1" x14ac:dyDescent="0.25">
      <c r="A48" s="13" t="s">
        <v>106</v>
      </c>
      <c r="D48" s="23">
        <f>D47/D15</f>
        <v>7692.2551428571423</v>
      </c>
      <c r="E48" s="23">
        <f>E47/E15</f>
        <v>7497.7765064935065</v>
      </c>
      <c r="F48" s="23">
        <f>F47/F15</f>
        <v>7381.0995647058826</v>
      </c>
      <c r="G48" s="23">
        <f>G47/G15</f>
        <v>6919.1468736842098</v>
      </c>
      <c r="H48" s="23">
        <f>H47/H15</f>
        <v>6657.2256799999996</v>
      </c>
    </row>
    <row r="49" spans="1:8" ht="15.75" customHeight="1" x14ac:dyDescent="0.25">
      <c r="D49" s="23"/>
      <c r="E49" s="23"/>
      <c r="F49" s="23"/>
      <c r="G49" s="23"/>
      <c r="H49" s="23"/>
    </row>
    <row r="50" spans="1:8" ht="15.75" customHeight="1" x14ac:dyDescent="0.25">
      <c r="A50" s="43" t="s">
        <v>146</v>
      </c>
      <c r="D50" s="23"/>
      <c r="E50" s="23"/>
      <c r="F50" s="23"/>
      <c r="G50" s="23"/>
      <c r="H50" s="23"/>
    </row>
    <row r="51" spans="1:8" ht="15.75" customHeight="1" x14ac:dyDescent="0.25">
      <c r="A51" s="13" t="s">
        <v>147</v>
      </c>
      <c r="B51" s="33">
        <v>1031</v>
      </c>
      <c r="C51" s="13" t="s">
        <v>148</v>
      </c>
      <c r="D51" s="23">
        <f>$B51*D15</f>
        <v>360850</v>
      </c>
      <c r="E51" s="23">
        <f>$B51*E15</f>
        <v>396935</v>
      </c>
      <c r="F51" s="23">
        <f>$B51*F15</f>
        <v>438175</v>
      </c>
      <c r="G51" s="23">
        <f>$B51*G15</f>
        <v>489725</v>
      </c>
      <c r="H51" s="23">
        <f>$B51*H15</f>
        <v>515500</v>
      </c>
    </row>
    <row r="52" spans="1:8" ht="15.75" customHeight="1" x14ac:dyDescent="0.25">
      <c r="A52" s="13" t="s">
        <v>149</v>
      </c>
      <c r="B52" s="33">
        <v>112</v>
      </c>
      <c r="C52" s="13" t="s">
        <v>140</v>
      </c>
      <c r="D52" s="23">
        <f>$B52*D15</f>
        <v>39200</v>
      </c>
      <c r="E52" s="23">
        <f>$B52*E15</f>
        <v>43120</v>
      </c>
      <c r="F52" s="23">
        <f>$B52*F15</f>
        <v>47600</v>
      </c>
      <c r="G52" s="23">
        <f>$B52*G15</f>
        <v>53200</v>
      </c>
      <c r="H52" s="23">
        <f>$B52*H15</f>
        <v>56000</v>
      </c>
    </row>
    <row r="53" spans="1:8" ht="15.75" customHeight="1" x14ac:dyDescent="0.25">
      <c r="A53" s="13" t="s">
        <v>150</v>
      </c>
      <c r="B53" s="33">
        <v>10000</v>
      </c>
      <c r="C53" s="13" t="s">
        <v>151</v>
      </c>
      <c r="D53" s="23">
        <f>B53</f>
        <v>10000</v>
      </c>
      <c r="E53" s="23">
        <f t="shared" ref="E53:H53" si="4">D53</f>
        <v>10000</v>
      </c>
      <c r="F53" s="23">
        <f t="shared" si="4"/>
        <v>10000</v>
      </c>
      <c r="G53" s="23">
        <f t="shared" si="4"/>
        <v>10000</v>
      </c>
      <c r="H53" s="23">
        <f t="shared" si="4"/>
        <v>10000</v>
      </c>
    </row>
    <row r="54" spans="1:8" ht="15.75" customHeight="1" x14ac:dyDescent="0.25">
      <c r="A54" s="13" t="s">
        <v>152</v>
      </c>
      <c r="B54" s="33">
        <v>324</v>
      </c>
      <c r="C54" s="13" t="s">
        <v>153</v>
      </c>
      <c r="D54" s="23">
        <f>$B54*D15</f>
        <v>113400</v>
      </c>
      <c r="E54" s="23">
        <f>$B54*E15</f>
        <v>124740</v>
      </c>
      <c r="F54" s="23">
        <f>$B54*F15</f>
        <v>137700</v>
      </c>
      <c r="G54" s="23">
        <f>$B54*G15</f>
        <v>153900</v>
      </c>
      <c r="H54" s="23">
        <f>$B54*H15</f>
        <v>162000</v>
      </c>
    </row>
    <row r="55" spans="1:8" ht="15.75" customHeight="1" x14ac:dyDescent="0.25">
      <c r="A55" s="18"/>
      <c r="B55" s="118"/>
      <c r="C55" s="18"/>
      <c r="D55" s="24"/>
      <c r="E55" s="24"/>
      <c r="F55" s="24"/>
      <c r="G55" s="24"/>
      <c r="H55" s="24"/>
    </row>
    <row r="56" spans="1:8" ht="15.75" customHeight="1" x14ac:dyDescent="0.25">
      <c r="A56" s="43" t="s">
        <v>156</v>
      </c>
      <c r="B56" s="33"/>
      <c r="C56" s="43"/>
      <c r="D56" s="120">
        <f>SUM(D51:D54)</f>
        <v>523450</v>
      </c>
      <c r="E56" s="120">
        <f>SUM(E51:E55)*1.02</f>
        <v>586290.9</v>
      </c>
      <c r="F56" s="120">
        <f>SUM(F51:F55)*1.02</f>
        <v>646144.5</v>
      </c>
      <c r="G56" s="120">
        <f>SUM(G51:G55)*1.02</f>
        <v>720961.5</v>
      </c>
      <c r="H56" s="120">
        <f>SUM(H51:H55)*1.02</f>
        <v>758370</v>
      </c>
    </row>
    <row r="57" spans="1:8" ht="15.75" customHeight="1" x14ac:dyDescent="0.25">
      <c r="A57" s="13" t="s">
        <v>106</v>
      </c>
      <c r="D57" s="23">
        <f>D56/D15</f>
        <v>1495.5714285714287</v>
      </c>
      <c r="E57" s="23">
        <f>E56/E15</f>
        <v>1522.8335064935065</v>
      </c>
      <c r="F57" s="23">
        <f>F56/F15</f>
        <v>1520.34</v>
      </c>
      <c r="G57" s="23">
        <f>G56/G15</f>
        <v>1517.8136842105264</v>
      </c>
      <c r="H57" s="23">
        <f>H56/H15</f>
        <v>1516.74</v>
      </c>
    </row>
    <row r="58" spans="1:8" ht="15.75" customHeight="1" x14ac:dyDescent="0.25">
      <c r="D58" s="23"/>
      <c r="E58" s="23"/>
      <c r="F58" s="23"/>
      <c r="G58" s="23"/>
      <c r="H58" s="23"/>
    </row>
    <row r="59" spans="1:8" ht="15.75" customHeight="1" x14ac:dyDescent="0.25">
      <c r="A59" s="43" t="s">
        <v>157</v>
      </c>
      <c r="D59" s="120">
        <f>D56+D47</f>
        <v>3215739.3</v>
      </c>
      <c r="E59" s="120">
        <f>E56+E47</f>
        <v>3472934.855</v>
      </c>
      <c r="F59" s="120">
        <f>F56+F47</f>
        <v>3783111.8149999999</v>
      </c>
      <c r="G59" s="120">
        <f>G56+G47</f>
        <v>4007556.2649999997</v>
      </c>
      <c r="H59" s="120">
        <f>H56+H47</f>
        <v>4086982.84</v>
      </c>
    </row>
    <row r="60" spans="1:8" ht="15.75" customHeight="1" x14ac:dyDescent="0.25">
      <c r="A60" s="13" t="s">
        <v>44</v>
      </c>
      <c r="D60" s="23">
        <f>D59/D15</f>
        <v>9187.8265714285717</v>
      </c>
      <c r="E60" s="23">
        <f>E59/E15</f>
        <v>9020.6100129870138</v>
      </c>
      <c r="F60" s="23">
        <f>F59/F15</f>
        <v>8901.4395647058827</v>
      </c>
      <c r="G60" s="23">
        <f>G59/G15</f>
        <v>8436.9605578947358</v>
      </c>
      <c r="H60" s="23">
        <f>H59/H15</f>
        <v>8173.9656799999993</v>
      </c>
    </row>
    <row r="61" spans="1:8" ht="15.75" customHeight="1" x14ac:dyDescent="0.2"/>
    <row r="62" spans="1:8" ht="15.75" customHeight="1" x14ac:dyDescent="0.25">
      <c r="A62" s="61"/>
      <c r="B62" s="61"/>
    </row>
    <row r="63" spans="1:8" ht="15.75" customHeight="1" x14ac:dyDescent="0.25">
      <c r="A63" s="61"/>
      <c r="B63" s="61"/>
    </row>
    <row r="64" spans="1:8" ht="15.75" customHeight="1" x14ac:dyDescent="0.25">
      <c r="A64" s="61"/>
      <c r="B64" s="61"/>
    </row>
    <row r="65" spans="1:2" ht="15.75" customHeight="1" x14ac:dyDescent="0.25">
      <c r="A65" s="61"/>
      <c r="B65" s="61"/>
    </row>
    <row r="66" spans="1:2" ht="15.75" customHeight="1" x14ac:dyDescent="0.25">
      <c r="A66" s="61"/>
      <c r="B66" s="61"/>
    </row>
    <row r="67" spans="1:2" ht="15.75" customHeight="1" x14ac:dyDescent="0.25">
      <c r="A67" s="61"/>
      <c r="B67" s="61"/>
    </row>
    <row r="68" spans="1:2" ht="15.75" customHeight="1" x14ac:dyDescent="0.25">
      <c r="A68" s="61"/>
      <c r="B68" s="61"/>
    </row>
    <row r="69" spans="1:2" ht="15.75" customHeight="1" x14ac:dyDescent="0.25">
      <c r="A69" s="61"/>
      <c r="B69" s="61"/>
    </row>
    <row r="70" spans="1:2" ht="15.75" customHeight="1" x14ac:dyDescent="0.25">
      <c r="A70" s="61"/>
      <c r="B70" s="61"/>
    </row>
    <row r="71" spans="1:2" ht="15.75" customHeight="1" x14ac:dyDescent="0.25">
      <c r="A71" s="61"/>
      <c r="B71" s="61"/>
    </row>
    <row r="72" spans="1:2" ht="15.75" customHeight="1" x14ac:dyDescent="0.25">
      <c r="A72" s="61"/>
      <c r="B72" s="61"/>
    </row>
    <row r="73" spans="1:2" ht="15.75" customHeight="1" x14ac:dyDescent="0.25">
      <c r="A73" s="61"/>
      <c r="B73" s="61"/>
    </row>
    <row r="74" spans="1:2" ht="15.75" customHeight="1" x14ac:dyDescent="0.25">
      <c r="A74" s="61"/>
      <c r="B74" s="61"/>
    </row>
    <row r="75" spans="1:2" ht="15.75" customHeight="1" x14ac:dyDescent="0.25">
      <c r="A75" s="61"/>
      <c r="B75" s="61"/>
    </row>
    <row r="76" spans="1:2" ht="15.75" customHeight="1" x14ac:dyDescent="0.25">
      <c r="A76" s="61"/>
      <c r="B76" s="61"/>
    </row>
    <row r="77" spans="1:2" ht="15.75" customHeight="1" x14ac:dyDescent="0.25">
      <c r="A77" s="61"/>
      <c r="B77" s="61"/>
    </row>
    <row r="78" spans="1:2" ht="15.75" customHeight="1" x14ac:dyDescent="0.25">
      <c r="A78" s="61"/>
      <c r="B78" s="61"/>
    </row>
    <row r="79" spans="1:2" ht="15.75" customHeight="1" x14ac:dyDescent="0.25">
      <c r="A79" s="61"/>
      <c r="B79" s="61"/>
    </row>
    <row r="80" spans="1:2" ht="15.75" customHeight="1" x14ac:dyDescent="0.25">
      <c r="A80" s="61"/>
      <c r="B80" s="61"/>
    </row>
    <row r="81" spans="1:2" ht="15.75" customHeight="1" x14ac:dyDescent="0.25">
      <c r="A81" s="61"/>
      <c r="B81" s="61"/>
    </row>
    <row r="82" spans="1:2" ht="15.75" customHeight="1" x14ac:dyDescent="0.25">
      <c r="A82" s="61"/>
      <c r="B82" s="61"/>
    </row>
    <row r="83" spans="1:2" ht="15.75" customHeight="1" x14ac:dyDescent="0.25">
      <c r="A83" s="61"/>
      <c r="B83" s="61"/>
    </row>
    <row r="84" spans="1:2" ht="15.75" customHeight="1" x14ac:dyDescent="0.25">
      <c r="A84" s="61"/>
      <c r="B84" s="61"/>
    </row>
    <row r="85" spans="1:2" ht="15.75" customHeight="1" x14ac:dyDescent="0.25">
      <c r="A85" s="61"/>
      <c r="B85" s="61"/>
    </row>
    <row r="86" spans="1:2" ht="15.75" customHeight="1" x14ac:dyDescent="0.25">
      <c r="A86" s="61"/>
      <c r="B86" s="61"/>
    </row>
    <row r="87" spans="1:2" ht="15.75" customHeight="1" x14ac:dyDescent="0.25">
      <c r="A87" s="61"/>
      <c r="B87" s="61"/>
    </row>
    <row r="88" spans="1:2" ht="15.75" customHeight="1" x14ac:dyDescent="0.25">
      <c r="A88" s="61"/>
      <c r="B88" s="61"/>
    </row>
    <row r="89" spans="1:2" ht="15.75" customHeight="1" x14ac:dyDescent="0.25">
      <c r="A89" s="61"/>
      <c r="B89" s="61"/>
    </row>
    <row r="90" spans="1:2" ht="15.75" customHeight="1" x14ac:dyDescent="0.25">
      <c r="A90" s="61"/>
      <c r="B90" s="61"/>
    </row>
    <row r="91" spans="1:2" ht="15.75" customHeight="1" x14ac:dyDescent="0.25">
      <c r="A91" s="61"/>
      <c r="B91" s="61"/>
    </row>
    <row r="92" spans="1:2" ht="15.75" customHeight="1" x14ac:dyDescent="0.25">
      <c r="A92" s="61"/>
      <c r="B92" s="61"/>
    </row>
    <row r="93" spans="1:2" ht="15.75" customHeight="1" x14ac:dyDescent="0.25">
      <c r="A93" s="61"/>
      <c r="B93" s="61"/>
    </row>
    <row r="94" spans="1:2" ht="15.75" customHeight="1" x14ac:dyDescent="0.2"/>
    <row r="95" spans="1:2" ht="15.75" customHeight="1" x14ac:dyDescent="0.2"/>
    <row r="96" spans="1:2" ht="15.75" customHeight="1" x14ac:dyDescent="0.25">
      <c r="A96" s="16"/>
      <c r="B96" s="16"/>
    </row>
    <row r="97" spans="1:2" ht="15.75" customHeight="1" x14ac:dyDescent="0.25">
      <c r="A97" s="16"/>
      <c r="B97" s="16"/>
    </row>
    <row r="98" spans="1:2" ht="15.75" customHeight="1" x14ac:dyDescent="0.25">
      <c r="A98" s="16"/>
      <c r="B98" s="16"/>
    </row>
    <row r="99" spans="1:2" ht="15.75" customHeight="1" x14ac:dyDescent="0.25">
      <c r="A99" s="16"/>
      <c r="B99" s="16"/>
    </row>
    <row r="100" spans="1:2" ht="15.75" customHeight="1" x14ac:dyDescent="0.25">
      <c r="A100" s="16"/>
      <c r="B100" s="16"/>
    </row>
    <row r="101" spans="1:2" ht="15.75" customHeight="1" x14ac:dyDescent="0.25">
      <c r="A101" s="16"/>
      <c r="B101" s="16"/>
    </row>
    <row r="102" spans="1:2" ht="15.75" customHeight="1" x14ac:dyDescent="0.25">
      <c r="A102" s="16"/>
      <c r="B102" s="16"/>
    </row>
    <row r="103" spans="1:2" ht="15.75" customHeight="1" x14ac:dyDescent="0.25">
      <c r="A103" s="16"/>
      <c r="B103" s="16"/>
    </row>
    <row r="104" spans="1:2" ht="15.75" customHeight="1" x14ac:dyDescent="0.25">
      <c r="A104" s="16"/>
      <c r="B104" s="16"/>
    </row>
    <row r="105" spans="1:2" ht="15.75" customHeight="1" x14ac:dyDescent="0.25">
      <c r="A105" s="16"/>
      <c r="B105" s="16"/>
    </row>
    <row r="106" spans="1:2" ht="15.75" customHeight="1" x14ac:dyDescent="0.25">
      <c r="A106" s="16"/>
      <c r="B106" s="16"/>
    </row>
    <row r="107" spans="1:2" ht="15.75" customHeight="1" x14ac:dyDescent="0.25">
      <c r="A107" s="16"/>
      <c r="B107" s="16"/>
    </row>
    <row r="108" spans="1:2" ht="15.75" customHeight="1" x14ac:dyDescent="0.25">
      <c r="A108" s="16"/>
      <c r="B108" s="16"/>
    </row>
    <row r="109" spans="1:2" ht="15.75" customHeight="1" x14ac:dyDescent="0.25">
      <c r="A109" s="16"/>
      <c r="B109" s="16"/>
    </row>
    <row r="110" spans="1:2" ht="15.75" customHeight="1" x14ac:dyDescent="0.25">
      <c r="A110" s="16"/>
      <c r="B110" s="16"/>
    </row>
    <row r="111" spans="1:2" ht="15.75" customHeight="1" x14ac:dyDescent="0.25">
      <c r="A111" s="16"/>
      <c r="B111" s="16"/>
    </row>
    <row r="112" spans="1:2" ht="15.75" customHeight="1" x14ac:dyDescent="0.25">
      <c r="A112" s="16"/>
      <c r="B112" s="16"/>
    </row>
    <row r="113" spans="1:2" ht="15.75" customHeight="1" x14ac:dyDescent="0.25">
      <c r="A113" s="16"/>
      <c r="B113" s="16"/>
    </row>
    <row r="114" spans="1:2" ht="15.75" customHeight="1" x14ac:dyDescent="0.25">
      <c r="A114" s="61"/>
      <c r="B114" s="61"/>
    </row>
    <row r="115" spans="1:2" ht="15.75" customHeight="1" x14ac:dyDescent="0.25">
      <c r="A115" s="61"/>
      <c r="B115" s="61"/>
    </row>
    <row r="116" spans="1:2" ht="15.75" customHeight="1" x14ac:dyDescent="0.25">
      <c r="A116" s="61"/>
      <c r="B116" s="61"/>
    </row>
    <row r="117" spans="1:2" ht="15.75" customHeight="1" x14ac:dyDescent="0.25">
      <c r="A117" s="61"/>
      <c r="B117" s="61"/>
    </row>
    <row r="118" spans="1:2" ht="15.75" customHeight="1" x14ac:dyDescent="0.25">
      <c r="A118" s="61"/>
      <c r="B118" s="61"/>
    </row>
    <row r="119" spans="1:2" ht="15.75" customHeight="1" x14ac:dyDescent="0.25">
      <c r="A119" s="61"/>
      <c r="B119" s="61"/>
    </row>
    <row r="120" spans="1:2" ht="15.75" customHeight="1" x14ac:dyDescent="0.25">
      <c r="A120" s="61"/>
      <c r="B120" s="61"/>
    </row>
    <row r="121" spans="1:2" ht="15.75" customHeight="1" x14ac:dyDescent="0.25">
      <c r="A121" s="61"/>
      <c r="B121" s="61"/>
    </row>
    <row r="122" spans="1:2" ht="15.75" customHeight="1" x14ac:dyDescent="0.25">
      <c r="A122" s="61"/>
      <c r="B122" s="61"/>
    </row>
    <row r="123" spans="1:2" ht="15.75" customHeight="1" x14ac:dyDescent="0.25">
      <c r="A123" s="61"/>
      <c r="B123" s="61"/>
    </row>
    <row r="124" spans="1:2" ht="15.75" customHeight="1" x14ac:dyDescent="0.25">
      <c r="A124" s="61"/>
      <c r="B124" s="61"/>
    </row>
    <row r="125" spans="1:2" ht="15.75" customHeight="1" x14ac:dyDescent="0.25">
      <c r="A125" s="61"/>
      <c r="B125" s="61"/>
    </row>
    <row r="126" spans="1:2" ht="15.75" customHeight="1" x14ac:dyDescent="0.25">
      <c r="A126" s="61"/>
      <c r="B126" s="61"/>
    </row>
    <row r="127" spans="1:2" ht="15.75" customHeight="1" x14ac:dyDescent="0.25">
      <c r="A127" s="61"/>
      <c r="B127" s="61"/>
    </row>
    <row r="128" spans="1:2" ht="15.75" customHeight="1" x14ac:dyDescent="0.25">
      <c r="A128" s="61"/>
      <c r="B128" s="61"/>
    </row>
    <row r="129" spans="1:2" ht="15.75" customHeight="1" x14ac:dyDescent="0.25">
      <c r="A129" s="61"/>
      <c r="B129" s="61"/>
    </row>
    <row r="130" spans="1:2" ht="15.75" customHeight="1" x14ac:dyDescent="0.25">
      <c r="A130" s="61"/>
      <c r="B130" s="61"/>
    </row>
    <row r="131" spans="1:2" ht="15.75" customHeight="1" x14ac:dyDescent="0.25">
      <c r="A131" s="61"/>
      <c r="B131" s="61"/>
    </row>
    <row r="132" spans="1:2" ht="15.75" customHeight="1" x14ac:dyDescent="0.25">
      <c r="A132" s="61"/>
      <c r="B132" s="61"/>
    </row>
    <row r="133" spans="1:2" ht="15.75" customHeight="1" x14ac:dyDescent="0.25">
      <c r="A133" s="61"/>
      <c r="B133" s="61"/>
    </row>
    <row r="134" spans="1:2" ht="15.75" customHeight="1" x14ac:dyDescent="0.25">
      <c r="A134" s="61"/>
      <c r="B134" s="61"/>
    </row>
    <row r="135" spans="1:2" ht="15.75" customHeight="1" x14ac:dyDescent="0.25">
      <c r="A135" s="61"/>
      <c r="B135" s="61"/>
    </row>
    <row r="136" spans="1:2" ht="15.75" customHeight="1" x14ac:dyDescent="0.25">
      <c r="A136" s="61"/>
      <c r="B136" s="61"/>
    </row>
    <row r="137" spans="1:2" ht="15.75" customHeight="1" x14ac:dyDescent="0.25">
      <c r="A137" s="61"/>
      <c r="B137" s="61"/>
    </row>
    <row r="138" spans="1:2" ht="15.75" customHeight="1" x14ac:dyDescent="0.25">
      <c r="A138" s="61"/>
      <c r="B138" s="61"/>
    </row>
    <row r="139" spans="1:2" ht="15.75" customHeight="1" x14ac:dyDescent="0.25">
      <c r="A139" s="61"/>
      <c r="B139" s="61"/>
    </row>
    <row r="140" spans="1:2" ht="15.75" customHeight="1" x14ac:dyDescent="0.25">
      <c r="A140" s="61"/>
      <c r="B140" s="61"/>
    </row>
    <row r="141" spans="1:2" ht="15.75" customHeight="1" x14ac:dyDescent="0.25">
      <c r="A141" s="61"/>
      <c r="B141" s="61"/>
    </row>
    <row r="142" spans="1:2" ht="15.75" customHeight="1" x14ac:dyDescent="0.25">
      <c r="A142" s="61"/>
      <c r="B142" s="61"/>
    </row>
    <row r="143" spans="1:2" ht="15.75" customHeight="1" x14ac:dyDescent="0.25">
      <c r="A143" s="61"/>
      <c r="B143" s="61"/>
    </row>
    <row r="144" spans="1:2" ht="15.75" customHeight="1" x14ac:dyDescent="0.25">
      <c r="A144" s="61"/>
      <c r="B144" s="61"/>
    </row>
    <row r="145" spans="1:2" ht="15.75" customHeight="1" x14ac:dyDescent="0.25">
      <c r="A145" s="61"/>
      <c r="B145" s="61"/>
    </row>
    <row r="146" spans="1:2" ht="15.75" customHeight="1" x14ac:dyDescent="0.25">
      <c r="A146" s="61"/>
      <c r="B146" s="61"/>
    </row>
    <row r="147" spans="1:2" ht="15.75" customHeight="1" x14ac:dyDescent="0.25">
      <c r="A147" s="61"/>
      <c r="B147" s="61"/>
    </row>
    <row r="148" spans="1:2" ht="15.75" customHeight="1" x14ac:dyDescent="0.25">
      <c r="A148" s="61"/>
      <c r="B148" s="61"/>
    </row>
    <row r="149" spans="1:2" ht="15.75" customHeight="1" x14ac:dyDescent="0.25">
      <c r="A149" s="61"/>
      <c r="B149" s="61"/>
    </row>
    <row r="150" spans="1:2" ht="15.75" customHeight="1" x14ac:dyDescent="0.25">
      <c r="A150" s="61"/>
      <c r="B150" s="61"/>
    </row>
    <row r="151" spans="1:2" ht="15.75" customHeight="1" x14ac:dyDescent="0.25">
      <c r="A151" s="61"/>
      <c r="B151" s="61"/>
    </row>
    <row r="152" spans="1:2" ht="15.75" customHeight="1" x14ac:dyDescent="0.25">
      <c r="A152" s="61"/>
      <c r="B152" s="61"/>
    </row>
    <row r="153" spans="1:2" ht="15.75" customHeight="1" x14ac:dyDescent="0.25">
      <c r="A153" s="61"/>
      <c r="B153" s="61"/>
    </row>
    <row r="154" spans="1:2" ht="15.75" customHeight="1" x14ac:dyDescent="0.25">
      <c r="A154" s="61"/>
      <c r="B154" s="61"/>
    </row>
    <row r="155" spans="1:2" ht="15.75" customHeight="1" x14ac:dyDescent="0.25">
      <c r="A155" s="61"/>
      <c r="B155" s="61"/>
    </row>
    <row r="156" spans="1:2" ht="15.75" customHeight="1" x14ac:dyDescent="0.25">
      <c r="A156" s="61"/>
      <c r="B156" s="61"/>
    </row>
    <row r="157" spans="1:2" ht="15.75" customHeight="1" x14ac:dyDescent="0.25">
      <c r="A157" s="61"/>
      <c r="B157" s="61"/>
    </row>
    <row r="158" spans="1:2" ht="15.75" customHeight="1" x14ac:dyDescent="0.25">
      <c r="A158" s="61"/>
      <c r="B158" s="61"/>
    </row>
    <row r="159" spans="1:2" ht="15.75" customHeight="1" x14ac:dyDescent="0.25">
      <c r="A159" s="61"/>
      <c r="B159" s="61"/>
    </row>
    <row r="160" spans="1:2" ht="15.75" customHeight="1" x14ac:dyDescent="0.25">
      <c r="A160" s="61"/>
      <c r="B160" s="61"/>
    </row>
    <row r="161" spans="1:2" ht="15.75" customHeight="1" x14ac:dyDescent="0.25">
      <c r="A161" s="61"/>
      <c r="B161" s="61"/>
    </row>
    <row r="162" spans="1:2" ht="15.75" customHeight="1" x14ac:dyDescent="0.25">
      <c r="A162" s="61"/>
      <c r="B162" s="61"/>
    </row>
    <row r="163" spans="1:2" ht="15.75" customHeight="1" x14ac:dyDescent="0.25">
      <c r="A163" s="61"/>
      <c r="B163" s="61"/>
    </row>
    <row r="164" spans="1:2" ht="15.75" customHeight="1" x14ac:dyDescent="0.25">
      <c r="A164" s="61"/>
      <c r="B164" s="61"/>
    </row>
    <row r="165" spans="1:2" ht="15.75" customHeight="1" x14ac:dyDescent="0.25">
      <c r="A165" s="61"/>
      <c r="B165" s="61"/>
    </row>
    <row r="166" spans="1:2" ht="15.75" customHeight="1" x14ac:dyDescent="0.25">
      <c r="A166" s="61"/>
      <c r="B166" s="61"/>
    </row>
    <row r="167" spans="1:2" ht="15.75" customHeight="1" x14ac:dyDescent="0.25">
      <c r="A167" s="61"/>
      <c r="B167" s="61"/>
    </row>
    <row r="168" spans="1:2" ht="15.75" customHeight="1" x14ac:dyDescent="0.25">
      <c r="A168" s="61"/>
      <c r="B168" s="61"/>
    </row>
    <row r="169" spans="1:2" ht="15.75" customHeight="1" x14ac:dyDescent="0.25">
      <c r="A169" s="61"/>
      <c r="B169" s="61"/>
    </row>
    <row r="170" spans="1:2" ht="15.75" customHeight="1" x14ac:dyDescent="0.25">
      <c r="A170" s="61"/>
      <c r="B170" s="61"/>
    </row>
    <row r="171" spans="1:2" ht="15.75" customHeight="1" x14ac:dyDescent="0.25">
      <c r="A171" s="61"/>
      <c r="B171" s="61"/>
    </row>
    <row r="172" spans="1:2" ht="15.75" customHeight="1" x14ac:dyDescent="0.25">
      <c r="A172" s="61"/>
      <c r="B172" s="61"/>
    </row>
    <row r="173" spans="1:2" ht="15.75" customHeight="1" x14ac:dyDescent="0.25">
      <c r="A173" s="61"/>
      <c r="B173" s="61"/>
    </row>
    <row r="174" spans="1:2" ht="15.75" customHeight="1" x14ac:dyDescent="0.25">
      <c r="A174" s="61"/>
      <c r="B174" s="61"/>
    </row>
    <row r="175" spans="1:2" ht="15.75" customHeight="1" x14ac:dyDescent="0.25">
      <c r="A175" s="61"/>
      <c r="B175" s="61"/>
    </row>
    <row r="176" spans="1:2" ht="15.75" customHeight="1" x14ac:dyDescent="0.25">
      <c r="A176" s="61"/>
      <c r="B176" s="61"/>
    </row>
    <row r="177" spans="1:2" ht="15.75" customHeight="1" x14ac:dyDescent="0.25">
      <c r="A177" s="61"/>
      <c r="B177" s="61"/>
    </row>
    <row r="178" spans="1:2" ht="15.75" customHeight="1" x14ac:dyDescent="0.25">
      <c r="A178" s="61"/>
      <c r="B178" s="61"/>
    </row>
    <row r="179" spans="1:2" ht="15.75" customHeight="1" x14ac:dyDescent="0.25">
      <c r="A179" s="61"/>
      <c r="B179" s="61"/>
    </row>
    <row r="180" spans="1:2" ht="15.75" customHeight="1" x14ac:dyDescent="0.25">
      <c r="A180" s="61"/>
      <c r="B180" s="61"/>
    </row>
    <row r="181" spans="1:2" ht="15.75" customHeight="1" x14ac:dyDescent="0.25">
      <c r="A181" s="61"/>
      <c r="B181" s="61"/>
    </row>
    <row r="182" spans="1:2" ht="15.75" customHeight="1" x14ac:dyDescent="0.25">
      <c r="A182" s="61"/>
      <c r="B182" s="61"/>
    </row>
    <row r="183" spans="1:2" ht="15.75" customHeight="1" x14ac:dyDescent="0.25">
      <c r="A183" s="61"/>
      <c r="B183" s="61"/>
    </row>
    <row r="184" spans="1:2" ht="15.75" customHeight="1" x14ac:dyDescent="0.25">
      <c r="A184" s="61"/>
      <c r="B184" s="61"/>
    </row>
    <row r="185" spans="1:2" ht="15.75" customHeight="1" x14ac:dyDescent="0.25">
      <c r="A185" s="61"/>
      <c r="B185" s="61"/>
    </row>
    <row r="186" spans="1:2" ht="15.75" customHeight="1" x14ac:dyDescent="0.25">
      <c r="A186" s="61"/>
      <c r="B186" s="61"/>
    </row>
    <row r="187" spans="1:2" ht="15.75" customHeight="1" x14ac:dyDescent="0.25">
      <c r="A187" s="61"/>
      <c r="B187" s="61"/>
    </row>
    <row r="188" spans="1:2" ht="15.75" customHeight="1" x14ac:dyDescent="0.25">
      <c r="A188" s="61"/>
      <c r="B188" s="61"/>
    </row>
    <row r="189" spans="1:2" ht="15.75" customHeight="1" x14ac:dyDescent="0.25">
      <c r="A189" s="61"/>
      <c r="B189" s="61"/>
    </row>
    <row r="190" spans="1:2" ht="15.75" customHeight="1" x14ac:dyDescent="0.25">
      <c r="A190" s="61"/>
      <c r="B190" s="61"/>
    </row>
    <row r="191" spans="1:2" ht="15.75" customHeight="1" x14ac:dyDescent="0.25">
      <c r="A191" s="61"/>
      <c r="B191" s="61"/>
    </row>
    <row r="192" spans="1:2" ht="15.75" customHeight="1" x14ac:dyDescent="0.25">
      <c r="A192" s="61"/>
      <c r="B192" s="61"/>
    </row>
    <row r="193" spans="1:2" ht="15.75" customHeight="1" x14ac:dyDescent="0.25">
      <c r="A193" s="61"/>
      <c r="B193" s="61"/>
    </row>
    <row r="194" spans="1:2" ht="15.75" customHeight="1" x14ac:dyDescent="0.25">
      <c r="A194" s="61"/>
      <c r="B194" s="61"/>
    </row>
    <row r="195" spans="1:2" ht="15.75" customHeight="1" x14ac:dyDescent="0.25">
      <c r="A195" s="61"/>
      <c r="B195" s="61"/>
    </row>
    <row r="196" spans="1:2" ht="15.75" customHeight="1" x14ac:dyDescent="0.25">
      <c r="A196" s="61"/>
      <c r="B196" s="61"/>
    </row>
    <row r="197" spans="1:2" ht="15.75" customHeight="1" x14ac:dyDescent="0.25">
      <c r="A197" s="61"/>
      <c r="B197" s="61"/>
    </row>
    <row r="198" spans="1:2" ht="15.75" customHeight="1" x14ac:dyDescent="0.25">
      <c r="A198" s="61"/>
      <c r="B198" s="61"/>
    </row>
    <row r="199" spans="1:2" ht="15.75" customHeight="1" x14ac:dyDescent="0.25">
      <c r="A199" s="61"/>
      <c r="B199" s="61"/>
    </row>
    <row r="200" spans="1:2" ht="15.75" customHeight="1" x14ac:dyDescent="0.25">
      <c r="A200" s="61"/>
      <c r="B200" s="61"/>
    </row>
    <row r="201" spans="1:2" ht="15.75" customHeight="1" x14ac:dyDescent="0.25">
      <c r="A201" s="61"/>
      <c r="B201" s="61"/>
    </row>
    <row r="202" spans="1:2" ht="15.75" customHeight="1" x14ac:dyDescent="0.25">
      <c r="A202" s="61"/>
      <c r="B202" s="61"/>
    </row>
    <row r="203" spans="1:2" ht="15.75" customHeight="1" x14ac:dyDescent="0.25">
      <c r="A203" s="61"/>
      <c r="B203" s="61"/>
    </row>
    <row r="204" spans="1:2" ht="15.75" customHeight="1" x14ac:dyDescent="0.25">
      <c r="A204" s="61"/>
      <c r="B204" s="61"/>
    </row>
    <row r="205" spans="1:2" ht="15.75" customHeight="1" x14ac:dyDescent="0.25">
      <c r="A205" s="61"/>
      <c r="B205" s="61"/>
    </row>
    <row r="206" spans="1:2" ht="15.75" customHeight="1" x14ac:dyDescent="0.25">
      <c r="A206" s="61"/>
      <c r="B206" s="61"/>
    </row>
    <row r="207" spans="1:2" ht="15.75" customHeight="1" x14ac:dyDescent="0.25">
      <c r="A207" s="61"/>
      <c r="B207" s="61"/>
    </row>
    <row r="208" spans="1:2" ht="15.75" customHeight="1" x14ac:dyDescent="0.25">
      <c r="A208" s="61"/>
      <c r="B208" s="61"/>
    </row>
    <row r="209" spans="1:2" ht="15.75" customHeight="1" x14ac:dyDescent="0.25">
      <c r="A209" s="61"/>
      <c r="B209" s="61"/>
    </row>
    <row r="210" spans="1:2" ht="15.75" customHeight="1" x14ac:dyDescent="0.25">
      <c r="A210" s="61"/>
      <c r="B210" s="61"/>
    </row>
    <row r="211" spans="1:2" ht="15.75" customHeight="1" x14ac:dyDescent="0.25">
      <c r="A211" s="61"/>
      <c r="B211" s="61"/>
    </row>
    <row r="212" spans="1:2" ht="15.75" customHeight="1" x14ac:dyDescent="0.25">
      <c r="A212" s="61"/>
      <c r="B212" s="61"/>
    </row>
    <row r="213" spans="1:2" ht="15.75" customHeight="1" x14ac:dyDescent="0.25">
      <c r="A213" s="61"/>
      <c r="B213" s="61"/>
    </row>
    <row r="214" spans="1:2" ht="15.75" customHeight="1" x14ac:dyDescent="0.25">
      <c r="A214" s="61"/>
      <c r="B214" s="61"/>
    </row>
    <row r="215" spans="1:2" ht="15.75" customHeight="1" x14ac:dyDescent="0.25">
      <c r="A215" s="61"/>
      <c r="B215" s="61"/>
    </row>
    <row r="216" spans="1:2" ht="15.75" customHeight="1" x14ac:dyDescent="0.25">
      <c r="A216" s="61"/>
      <c r="B216" s="61"/>
    </row>
    <row r="217" spans="1:2" ht="15.75" customHeight="1" x14ac:dyDescent="0.25">
      <c r="A217" s="61"/>
      <c r="B217" s="61"/>
    </row>
    <row r="218" spans="1:2" ht="15.75" customHeight="1" x14ac:dyDescent="0.25">
      <c r="A218" s="61"/>
      <c r="B218" s="61"/>
    </row>
    <row r="219" spans="1:2" ht="15.75" customHeight="1" x14ac:dyDescent="0.25">
      <c r="A219" s="61"/>
      <c r="B219" s="61"/>
    </row>
    <row r="220" spans="1:2" ht="15.75" customHeight="1" x14ac:dyDescent="0.25">
      <c r="A220" s="61"/>
      <c r="B220" s="61"/>
    </row>
    <row r="221" spans="1:2" ht="15.75" customHeight="1" x14ac:dyDescent="0.25">
      <c r="A221" s="61"/>
      <c r="B221" s="61"/>
    </row>
    <row r="222" spans="1:2" ht="15.75" customHeight="1" x14ac:dyDescent="0.25">
      <c r="A222" s="61"/>
      <c r="B222" s="61"/>
    </row>
    <row r="223" spans="1:2" ht="15.75" customHeight="1" x14ac:dyDescent="0.25">
      <c r="A223" s="61"/>
      <c r="B223" s="61"/>
    </row>
    <row r="224" spans="1:2" ht="15.75" customHeight="1" x14ac:dyDescent="0.25">
      <c r="A224" s="61"/>
      <c r="B224" s="61"/>
    </row>
    <row r="225" spans="1:2" ht="15.75" customHeight="1" x14ac:dyDescent="0.25">
      <c r="A225" s="61"/>
      <c r="B225" s="61"/>
    </row>
    <row r="226" spans="1:2" ht="15.75" customHeight="1" x14ac:dyDescent="0.25">
      <c r="A226" s="61"/>
      <c r="B226" s="61"/>
    </row>
    <row r="227" spans="1:2" ht="15.75" customHeight="1" x14ac:dyDescent="0.25">
      <c r="A227" s="61"/>
      <c r="B227" s="61"/>
    </row>
    <row r="228" spans="1:2" ht="15.75" customHeight="1" x14ac:dyDescent="0.25">
      <c r="A228" s="61"/>
      <c r="B228" s="61"/>
    </row>
    <row r="229" spans="1:2" ht="15.75" customHeight="1" x14ac:dyDescent="0.25">
      <c r="A229" s="61"/>
      <c r="B229" s="61"/>
    </row>
    <row r="230" spans="1:2" ht="15.75" customHeight="1" x14ac:dyDescent="0.25">
      <c r="A230" s="61"/>
      <c r="B230" s="61"/>
    </row>
    <row r="231" spans="1:2" ht="15.75" customHeight="1" x14ac:dyDescent="0.25">
      <c r="A231" s="61"/>
      <c r="B231" s="61"/>
    </row>
    <row r="232" spans="1:2" ht="15.75" customHeight="1" x14ac:dyDescent="0.25">
      <c r="A232" s="61"/>
      <c r="B232" s="61"/>
    </row>
    <row r="233" spans="1:2" ht="15.75" customHeight="1" x14ac:dyDescent="0.25">
      <c r="A233" s="61"/>
      <c r="B233" s="61"/>
    </row>
    <row r="234" spans="1:2" ht="15.75" customHeight="1" x14ac:dyDescent="0.25">
      <c r="A234" s="61"/>
      <c r="B234" s="61"/>
    </row>
    <row r="235" spans="1:2" ht="15.75" customHeight="1" x14ac:dyDescent="0.25">
      <c r="A235" s="61"/>
      <c r="B235" s="61"/>
    </row>
    <row r="236" spans="1:2" ht="15.75" customHeight="1" x14ac:dyDescent="0.25">
      <c r="A236" s="61"/>
      <c r="B236" s="61"/>
    </row>
    <row r="237" spans="1:2" ht="15.75" customHeight="1" x14ac:dyDescent="0.25">
      <c r="A237" s="61"/>
      <c r="B237" s="61"/>
    </row>
    <row r="238" spans="1:2" ht="15.75" customHeight="1" x14ac:dyDescent="0.25">
      <c r="A238" s="61"/>
      <c r="B238" s="61"/>
    </row>
    <row r="239" spans="1:2" ht="15.75" customHeight="1" x14ac:dyDescent="0.25">
      <c r="A239" s="61"/>
      <c r="B239" s="61"/>
    </row>
    <row r="240" spans="1:2" ht="15.75" customHeight="1" x14ac:dyDescent="0.25">
      <c r="A240" s="61"/>
      <c r="B240" s="61"/>
    </row>
    <row r="241" spans="1:2" ht="15.75" customHeight="1" x14ac:dyDescent="0.25">
      <c r="A241" s="61"/>
      <c r="B241" s="61"/>
    </row>
    <row r="242" spans="1:2" ht="15.75" customHeight="1" x14ac:dyDescent="0.25">
      <c r="A242" s="61"/>
      <c r="B242" s="61"/>
    </row>
    <row r="243" spans="1:2" ht="15.75" customHeight="1" x14ac:dyDescent="0.25">
      <c r="A243" s="61"/>
      <c r="B243" s="61"/>
    </row>
    <row r="244" spans="1:2" ht="15.75" customHeight="1" x14ac:dyDescent="0.25">
      <c r="A244" s="61"/>
      <c r="B244" s="61"/>
    </row>
    <row r="245" spans="1:2" ht="15.75" customHeight="1" x14ac:dyDescent="0.25">
      <c r="A245" s="61"/>
      <c r="B245" s="61"/>
    </row>
    <row r="246" spans="1:2" ht="15.75" customHeight="1" x14ac:dyDescent="0.25">
      <c r="A246" s="61"/>
      <c r="B246" s="61"/>
    </row>
    <row r="247" spans="1:2" ht="15.75" customHeight="1" x14ac:dyDescent="0.25">
      <c r="A247" s="61"/>
      <c r="B247" s="61"/>
    </row>
    <row r="248" spans="1:2" ht="15.75" customHeight="1" x14ac:dyDescent="0.25">
      <c r="A248" s="61"/>
      <c r="B248" s="61"/>
    </row>
    <row r="249" spans="1:2" ht="15.75" customHeight="1" x14ac:dyDescent="0.25">
      <c r="A249" s="61"/>
      <c r="B249" s="61"/>
    </row>
    <row r="250" spans="1:2" ht="15.75" customHeight="1" x14ac:dyDescent="0.25">
      <c r="A250" s="61"/>
      <c r="B250" s="61"/>
    </row>
    <row r="251" spans="1:2" ht="15.75" customHeight="1" x14ac:dyDescent="0.25">
      <c r="A251" s="61"/>
      <c r="B251" s="61"/>
    </row>
    <row r="252" spans="1:2" ht="15.75" customHeight="1" x14ac:dyDescent="0.25">
      <c r="A252" s="61"/>
      <c r="B252" s="61"/>
    </row>
    <row r="253" spans="1:2" ht="15.75" customHeight="1" x14ac:dyDescent="0.25">
      <c r="A253" s="61"/>
      <c r="B253" s="61"/>
    </row>
    <row r="254" spans="1:2" ht="15.75" customHeight="1" x14ac:dyDescent="0.25">
      <c r="A254" s="61"/>
      <c r="B254" s="61"/>
    </row>
    <row r="255" spans="1:2" ht="15.75" customHeight="1" x14ac:dyDescent="0.25">
      <c r="A255" s="61"/>
      <c r="B255" s="61"/>
    </row>
    <row r="256" spans="1:2" ht="15.75" customHeight="1" x14ac:dyDescent="0.25">
      <c r="A256" s="61"/>
      <c r="B256" s="61"/>
    </row>
    <row r="257" spans="1:2" ht="15.75" customHeight="1" x14ac:dyDescent="0.25">
      <c r="A257" s="61"/>
      <c r="B257" s="61"/>
    </row>
    <row r="258" spans="1:2" ht="15.75" customHeight="1" x14ac:dyDescent="0.25">
      <c r="A258" s="61"/>
      <c r="B258" s="61"/>
    </row>
    <row r="259" spans="1:2" ht="15.75" customHeight="1" x14ac:dyDescent="0.25">
      <c r="A259" s="61"/>
      <c r="B259" s="61"/>
    </row>
    <row r="260" spans="1:2" ht="15.75" customHeight="1" x14ac:dyDescent="0.25">
      <c r="A260" s="61"/>
      <c r="B260" s="61"/>
    </row>
    <row r="261" spans="1:2" ht="15.75" customHeight="1" x14ac:dyDescent="0.25">
      <c r="A261" s="61"/>
      <c r="B261" s="61"/>
    </row>
    <row r="262" spans="1:2" ht="15.75" customHeight="1" x14ac:dyDescent="0.25">
      <c r="A262" s="61"/>
      <c r="B262" s="61"/>
    </row>
    <row r="263" spans="1:2" ht="15.75" customHeight="1" x14ac:dyDescent="0.25">
      <c r="A263" s="61"/>
      <c r="B263" s="61"/>
    </row>
    <row r="264" spans="1:2" ht="15.75" customHeight="1" x14ac:dyDescent="0.25">
      <c r="A264" s="61"/>
      <c r="B264" s="61"/>
    </row>
    <row r="265" spans="1:2" ht="15.75" customHeight="1" x14ac:dyDescent="0.25">
      <c r="A265" s="61"/>
      <c r="B265" s="61"/>
    </row>
    <row r="266" spans="1:2" ht="15.75" customHeight="1" x14ac:dyDescent="0.25">
      <c r="A266" s="61"/>
      <c r="B266" s="61"/>
    </row>
    <row r="267" spans="1:2" ht="15.75" customHeight="1" x14ac:dyDescent="0.25">
      <c r="A267" s="61"/>
      <c r="B267" s="61"/>
    </row>
    <row r="268" spans="1:2" ht="15.75" customHeight="1" x14ac:dyDescent="0.25">
      <c r="A268" s="61"/>
      <c r="B268" s="61"/>
    </row>
    <row r="269" spans="1:2" ht="15.75" customHeight="1" x14ac:dyDescent="0.25">
      <c r="A269" s="61"/>
      <c r="B269" s="61"/>
    </row>
    <row r="270" spans="1:2" ht="15.75" customHeight="1" x14ac:dyDescent="0.25">
      <c r="A270" s="61"/>
      <c r="B270" s="61"/>
    </row>
    <row r="271" spans="1:2" ht="15.75" customHeight="1" x14ac:dyDescent="0.25">
      <c r="A271" s="61"/>
      <c r="B271" s="61"/>
    </row>
    <row r="272" spans="1:2" ht="15.75" customHeight="1" x14ac:dyDescent="0.25">
      <c r="A272" s="61"/>
      <c r="B272" s="61"/>
    </row>
    <row r="273" spans="1:2" ht="15.75" customHeight="1" x14ac:dyDescent="0.25">
      <c r="A273" s="61"/>
      <c r="B273" s="61"/>
    </row>
    <row r="274" spans="1:2" ht="15.75" customHeight="1" x14ac:dyDescent="0.25">
      <c r="A274" s="61"/>
      <c r="B274" s="61"/>
    </row>
    <row r="275" spans="1:2" ht="15.75" customHeight="1" x14ac:dyDescent="0.25">
      <c r="A275" s="61"/>
      <c r="B275" s="61"/>
    </row>
    <row r="276" spans="1:2" ht="15.75" customHeight="1" x14ac:dyDescent="0.25">
      <c r="A276" s="61"/>
      <c r="B276" s="61"/>
    </row>
    <row r="277" spans="1:2" ht="15.75" customHeight="1" x14ac:dyDescent="0.25">
      <c r="A277" s="61"/>
      <c r="B277" s="61"/>
    </row>
    <row r="278" spans="1:2" ht="15.75" customHeight="1" x14ac:dyDescent="0.25">
      <c r="A278" s="61"/>
      <c r="B278" s="61"/>
    </row>
    <row r="279" spans="1:2" ht="15.75" customHeight="1" x14ac:dyDescent="0.25">
      <c r="A279" s="61"/>
      <c r="B279" s="61"/>
    </row>
    <row r="280" spans="1:2" ht="15.75" customHeight="1" x14ac:dyDescent="0.25">
      <c r="A280" s="61"/>
      <c r="B280" s="61"/>
    </row>
    <row r="281" spans="1:2" ht="15.75" customHeight="1" x14ac:dyDescent="0.25">
      <c r="A281" s="61"/>
      <c r="B281" s="61"/>
    </row>
    <row r="282" spans="1:2" ht="15.75" customHeight="1" x14ac:dyDescent="0.25">
      <c r="A282" s="61"/>
      <c r="B282" s="61"/>
    </row>
    <row r="283" spans="1:2" ht="15.75" customHeight="1" x14ac:dyDescent="0.25">
      <c r="A283" s="61"/>
      <c r="B283" s="61"/>
    </row>
    <row r="284" spans="1:2" ht="15.75" customHeight="1" x14ac:dyDescent="0.25">
      <c r="A284" s="61"/>
      <c r="B284" s="61"/>
    </row>
    <row r="285" spans="1:2" ht="15.75" customHeight="1" x14ac:dyDescent="0.25">
      <c r="A285" s="61"/>
      <c r="B285" s="61"/>
    </row>
    <row r="286" spans="1:2" ht="15.75" customHeight="1" x14ac:dyDescent="0.25">
      <c r="A286" s="61"/>
      <c r="B286" s="61"/>
    </row>
    <row r="287" spans="1:2" ht="15.75" customHeight="1" x14ac:dyDescent="0.25">
      <c r="A287" s="61"/>
      <c r="B287" s="61"/>
    </row>
    <row r="288" spans="1:2" ht="15.75" customHeight="1" x14ac:dyDescent="0.25">
      <c r="A288" s="61"/>
      <c r="B288" s="61"/>
    </row>
    <row r="289" spans="1:2" ht="15.75" customHeight="1" x14ac:dyDescent="0.25">
      <c r="A289" s="61"/>
      <c r="B289" s="61"/>
    </row>
    <row r="290" spans="1:2" ht="15.75" customHeight="1" x14ac:dyDescent="0.25">
      <c r="A290" s="61"/>
      <c r="B290" s="61"/>
    </row>
    <row r="291" spans="1:2" ht="15.75" customHeight="1" x14ac:dyDescent="0.25">
      <c r="A291" s="61"/>
      <c r="B291" s="61"/>
    </row>
    <row r="292" spans="1:2" ht="15.75" customHeight="1" x14ac:dyDescent="0.25">
      <c r="A292" s="61"/>
      <c r="B292" s="61"/>
    </row>
    <row r="293" spans="1:2" ht="15.75" customHeight="1" x14ac:dyDescent="0.25">
      <c r="A293" s="61"/>
      <c r="B293" s="61"/>
    </row>
    <row r="294" spans="1:2" ht="15.75" customHeight="1" x14ac:dyDescent="0.25">
      <c r="A294" s="61"/>
      <c r="B294" s="61"/>
    </row>
    <row r="295" spans="1:2" ht="15.75" customHeight="1" x14ac:dyDescent="0.25">
      <c r="A295" s="61"/>
      <c r="B295" s="61"/>
    </row>
    <row r="296" spans="1:2" ht="15.75" customHeight="1" x14ac:dyDescent="0.25">
      <c r="A296" s="61"/>
      <c r="B296" s="61"/>
    </row>
    <row r="297" spans="1:2" ht="15.75" customHeight="1" x14ac:dyDescent="0.25">
      <c r="A297" s="61"/>
      <c r="B297" s="61"/>
    </row>
    <row r="298" spans="1:2" ht="15.75" customHeight="1" x14ac:dyDescent="0.25">
      <c r="A298" s="61"/>
      <c r="B298" s="61"/>
    </row>
    <row r="299" spans="1:2" ht="15.75" customHeight="1" x14ac:dyDescent="0.25">
      <c r="A299" s="61"/>
      <c r="B299" s="61"/>
    </row>
    <row r="300" spans="1:2" ht="15.75" customHeight="1" x14ac:dyDescent="0.25">
      <c r="A300" s="61"/>
      <c r="B300" s="61"/>
    </row>
    <row r="301" spans="1:2" ht="15.75" customHeight="1" x14ac:dyDescent="0.25">
      <c r="A301" s="61"/>
      <c r="B301" s="61"/>
    </row>
    <row r="302" spans="1:2" ht="15.75" customHeight="1" x14ac:dyDescent="0.25">
      <c r="A302" s="61"/>
      <c r="B302" s="61"/>
    </row>
    <row r="303" spans="1:2" ht="15.75" customHeight="1" x14ac:dyDescent="0.25">
      <c r="A303" s="61"/>
      <c r="B303" s="61"/>
    </row>
    <row r="304" spans="1:2" ht="15.75" customHeight="1" x14ac:dyDescent="0.25">
      <c r="A304" s="61"/>
      <c r="B304" s="61"/>
    </row>
    <row r="305" spans="1:2" ht="15.75" customHeight="1" x14ac:dyDescent="0.25">
      <c r="A305" s="61"/>
      <c r="B305" s="61"/>
    </row>
    <row r="306" spans="1:2" ht="15.75" customHeight="1" x14ac:dyDescent="0.25">
      <c r="A306" s="61"/>
      <c r="B306" s="61"/>
    </row>
    <row r="307" spans="1:2" ht="15.75" customHeight="1" x14ac:dyDescent="0.25">
      <c r="A307" s="61"/>
      <c r="B307" s="61"/>
    </row>
    <row r="308" spans="1:2" ht="15.75" customHeight="1" x14ac:dyDescent="0.25">
      <c r="A308" s="61"/>
      <c r="B308" s="61"/>
    </row>
    <row r="309" spans="1:2" ht="15.75" customHeight="1" x14ac:dyDescent="0.25">
      <c r="A309" s="61"/>
      <c r="B309" s="61"/>
    </row>
    <row r="310" spans="1:2" ht="15.75" customHeight="1" x14ac:dyDescent="0.25">
      <c r="A310" s="61"/>
      <c r="B310" s="61"/>
    </row>
    <row r="311" spans="1:2" ht="15.75" customHeight="1" x14ac:dyDescent="0.25">
      <c r="A311" s="61"/>
      <c r="B311" s="61"/>
    </row>
    <row r="312" spans="1:2" ht="15.75" customHeight="1" x14ac:dyDescent="0.25">
      <c r="A312" s="61"/>
      <c r="B312" s="61"/>
    </row>
    <row r="313" spans="1:2" ht="15.75" customHeight="1" x14ac:dyDescent="0.25">
      <c r="A313" s="61"/>
      <c r="B313" s="61"/>
    </row>
    <row r="314" spans="1:2" ht="15.75" customHeight="1" x14ac:dyDescent="0.25">
      <c r="A314" s="61"/>
      <c r="B314" s="61"/>
    </row>
    <row r="315" spans="1:2" ht="15.75" customHeight="1" x14ac:dyDescent="0.25">
      <c r="A315" s="61"/>
      <c r="B315" s="61"/>
    </row>
    <row r="316" spans="1:2" ht="15.75" customHeight="1" x14ac:dyDescent="0.25">
      <c r="A316" s="61"/>
      <c r="B316" s="61"/>
    </row>
    <row r="317" spans="1:2" ht="15.75" customHeight="1" x14ac:dyDescent="0.25">
      <c r="A317" s="61"/>
      <c r="B317" s="61"/>
    </row>
    <row r="318" spans="1:2" ht="15.75" customHeight="1" x14ac:dyDescent="0.25">
      <c r="A318" s="61"/>
      <c r="B318" s="61"/>
    </row>
    <row r="319" spans="1:2" ht="15.75" customHeight="1" x14ac:dyDescent="0.25">
      <c r="A319" s="61"/>
      <c r="B319" s="61"/>
    </row>
    <row r="320" spans="1:2" ht="15.75" customHeight="1" x14ac:dyDescent="0.25">
      <c r="A320" s="61"/>
      <c r="B320" s="61"/>
    </row>
    <row r="321" spans="1:2" ht="15.75" customHeight="1" x14ac:dyDescent="0.25">
      <c r="A321" s="61"/>
      <c r="B321" s="61"/>
    </row>
    <row r="322" spans="1:2" ht="15.75" customHeight="1" x14ac:dyDescent="0.25">
      <c r="A322" s="61"/>
      <c r="B322" s="61"/>
    </row>
    <row r="323" spans="1:2" ht="15.75" customHeight="1" x14ac:dyDescent="0.25">
      <c r="A323" s="61"/>
      <c r="B323" s="61"/>
    </row>
    <row r="324" spans="1:2" ht="15.75" customHeight="1" x14ac:dyDescent="0.25">
      <c r="A324" s="61"/>
      <c r="B324" s="61"/>
    </row>
    <row r="325" spans="1:2" ht="15.75" customHeight="1" x14ac:dyDescent="0.25">
      <c r="A325" s="61"/>
      <c r="B325" s="61"/>
    </row>
    <row r="326" spans="1:2" ht="15.75" customHeight="1" x14ac:dyDescent="0.25">
      <c r="A326" s="61"/>
      <c r="B326" s="61"/>
    </row>
    <row r="327" spans="1:2" ht="15.75" customHeight="1" x14ac:dyDescent="0.25">
      <c r="A327" s="61"/>
      <c r="B327" s="61"/>
    </row>
    <row r="328" spans="1:2" ht="15.75" customHeight="1" x14ac:dyDescent="0.25">
      <c r="A328" s="61"/>
      <c r="B328" s="61"/>
    </row>
    <row r="329" spans="1:2" ht="15.75" customHeight="1" x14ac:dyDescent="0.25">
      <c r="A329" s="61"/>
      <c r="B329" s="61"/>
    </row>
    <row r="330" spans="1:2" ht="15.75" customHeight="1" x14ac:dyDescent="0.25">
      <c r="A330" s="61"/>
      <c r="B330" s="61"/>
    </row>
    <row r="331" spans="1:2" ht="15.75" customHeight="1" x14ac:dyDescent="0.25">
      <c r="A331" s="61"/>
      <c r="B331" s="61"/>
    </row>
    <row r="332" spans="1:2" ht="15.75" customHeight="1" x14ac:dyDescent="0.25">
      <c r="A332" s="61"/>
      <c r="B332" s="61"/>
    </row>
    <row r="333" spans="1:2" ht="15.75" customHeight="1" x14ac:dyDescent="0.25">
      <c r="A333" s="61"/>
      <c r="B333" s="61"/>
    </row>
    <row r="334" spans="1:2" ht="15.75" customHeight="1" x14ac:dyDescent="0.25">
      <c r="A334" s="61"/>
      <c r="B334" s="61"/>
    </row>
    <row r="335" spans="1:2" ht="15.75" customHeight="1" x14ac:dyDescent="0.25">
      <c r="A335" s="61"/>
      <c r="B335" s="61"/>
    </row>
    <row r="336" spans="1:2" ht="15.75" customHeight="1" x14ac:dyDescent="0.25">
      <c r="A336" s="61"/>
      <c r="B336" s="61"/>
    </row>
    <row r="337" spans="1:2" ht="15.75" customHeight="1" x14ac:dyDescent="0.25">
      <c r="A337" s="61"/>
      <c r="B337" s="61"/>
    </row>
    <row r="338" spans="1:2" ht="15.75" customHeight="1" x14ac:dyDescent="0.25">
      <c r="A338" s="61"/>
      <c r="B338" s="61"/>
    </row>
    <row r="339" spans="1:2" ht="15.75" customHeight="1" x14ac:dyDescent="0.25">
      <c r="A339" s="61"/>
      <c r="B339" s="61"/>
    </row>
    <row r="340" spans="1:2" ht="15.75" customHeight="1" x14ac:dyDescent="0.25">
      <c r="A340" s="61"/>
      <c r="B340" s="61"/>
    </row>
    <row r="341" spans="1:2" ht="15.75" customHeight="1" x14ac:dyDescent="0.25">
      <c r="A341" s="61"/>
      <c r="B341" s="61"/>
    </row>
    <row r="342" spans="1:2" ht="15.75" customHeight="1" x14ac:dyDescent="0.25">
      <c r="A342" s="61"/>
      <c r="B342" s="61"/>
    </row>
    <row r="343" spans="1:2" ht="15.75" customHeight="1" x14ac:dyDescent="0.25">
      <c r="A343" s="61"/>
      <c r="B343" s="61"/>
    </row>
    <row r="344" spans="1:2" ht="15.75" customHeight="1" x14ac:dyDescent="0.25">
      <c r="A344" s="61"/>
      <c r="B344" s="61"/>
    </row>
    <row r="345" spans="1:2" ht="15.75" customHeight="1" x14ac:dyDescent="0.25">
      <c r="A345" s="61"/>
      <c r="B345" s="61"/>
    </row>
    <row r="346" spans="1:2" ht="15.75" customHeight="1" x14ac:dyDescent="0.25">
      <c r="A346" s="61"/>
      <c r="B346" s="61"/>
    </row>
    <row r="347" spans="1:2" ht="15.75" customHeight="1" x14ac:dyDescent="0.25">
      <c r="A347" s="61"/>
      <c r="B347" s="61"/>
    </row>
    <row r="348" spans="1:2" ht="15.75" customHeight="1" x14ac:dyDescent="0.25">
      <c r="A348" s="61"/>
      <c r="B348" s="61"/>
    </row>
    <row r="349" spans="1:2" ht="15.75" customHeight="1" x14ac:dyDescent="0.25">
      <c r="A349" s="61"/>
      <c r="B349" s="61"/>
    </row>
    <row r="350" spans="1:2" ht="15.75" customHeight="1" x14ac:dyDescent="0.25">
      <c r="A350" s="61"/>
      <c r="B350" s="61"/>
    </row>
    <row r="351" spans="1:2" ht="15.75" customHeight="1" x14ac:dyDescent="0.25">
      <c r="A351" s="61"/>
      <c r="B351" s="61"/>
    </row>
    <row r="352" spans="1:2" ht="15.75" customHeight="1" x14ac:dyDescent="0.25">
      <c r="A352" s="61"/>
      <c r="B352" s="61"/>
    </row>
    <row r="353" spans="1:2" ht="15.75" customHeight="1" x14ac:dyDescent="0.25">
      <c r="A353" s="61"/>
      <c r="B353" s="61"/>
    </row>
    <row r="354" spans="1:2" ht="15.75" customHeight="1" x14ac:dyDescent="0.25">
      <c r="A354" s="61"/>
      <c r="B354" s="61"/>
    </row>
    <row r="355" spans="1:2" ht="15.75" customHeight="1" x14ac:dyDescent="0.25">
      <c r="A355" s="61"/>
      <c r="B355" s="61"/>
    </row>
    <row r="356" spans="1:2" ht="15.75" customHeight="1" x14ac:dyDescent="0.25">
      <c r="A356" s="61"/>
      <c r="B356" s="61"/>
    </row>
    <row r="357" spans="1:2" ht="15.75" customHeight="1" x14ac:dyDescent="0.25">
      <c r="A357" s="61"/>
      <c r="B357" s="61"/>
    </row>
    <row r="358" spans="1:2" ht="15.75" customHeight="1" x14ac:dyDescent="0.25">
      <c r="A358" s="61"/>
      <c r="B358" s="61"/>
    </row>
    <row r="359" spans="1:2" ht="15.75" customHeight="1" x14ac:dyDescent="0.25">
      <c r="A359" s="61"/>
      <c r="B359" s="61"/>
    </row>
    <row r="360" spans="1:2" ht="15.75" customHeight="1" x14ac:dyDescent="0.25">
      <c r="A360" s="61"/>
      <c r="B360" s="61"/>
    </row>
    <row r="361" spans="1:2" ht="15.75" customHeight="1" x14ac:dyDescent="0.25">
      <c r="A361" s="61"/>
      <c r="B361" s="61"/>
    </row>
    <row r="362" spans="1:2" ht="15.75" customHeight="1" x14ac:dyDescent="0.25">
      <c r="A362" s="61"/>
      <c r="B362" s="61"/>
    </row>
    <row r="363" spans="1:2" ht="15.75" customHeight="1" x14ac:dyDescent="0.25">
      <c r="A363" s="61"/>
      <c r="B363" s="61"/>
    </row>
    <row r="364" spans="1:2" ht="15.75" customHeight="1" x14ac:dyDescent="0.25">
      <c r="A364" s="61"/>
      <c r="B364" s="61"/>
    </row>
    <row r="365" spans="1:2" ht="15.75" customHeight="1" x14ac:dyDescent="0.25">
      <c r="A365" s="61"/>
      <c r="B365" s="61"/>
    </row>
    <row r="366" spans="1:2" ht="15.75" customHeight="1" x14ac:dyDescent="0.25">
      <c r="A366" s="61"/>
      <c r="B366" s="61"/>
    </row>
    <row r="367" spans="1:2" ht="15.75" customHeight="1" x14ac:dyDescent="0.25">
      <c r="A367" s="61"/>
      <c r="B367" s="61"/>
    </row>
    <row r="368" spans="1:2" ht="15.75" customHeight="1" x14ac:dyDescent="0.25">
      <c r="A368" s="61"/>
      <c r="B368" s="61"/>
    </row>
    <row r="369" spans="1:2" ht="15.75" customHeight="1" x14ac:dyDescent="0.25">
      <c r="A369" s="61"/>
      <c r="B369" s="61"/>
    </row>
    <row r="370" spans="1:2" ht="15.75" customHeight="1" x14ac:dyDescent="0.25">
      <c r="A370" s="61"/>
      <c r="B370" s="61"/>
    </row>
    <row r="371" spans="1:2" ht="15.75" customHeight="1" x14ac:dyDescent="0.25">
      <c r="A371" s="61"/>
      <c r="B371" s="61"/>
    </row>
    <row r="372" spans="1:2" ht="15.75" customHeight="1" x14ac:dyDescent="0.25">
      <c r="A372" s="61"/>
      <c r="B372" s="61"/>
    </row>
    <row r="373" spans="1:2" ht="15.75" customHeight="1" x14ac:dyDescent="0.25">
      <c r="A373" s="61"/>
      <c r="B373" s="61"/>
    </row>
    <row r="374" spans="1:2" ht="15.75" customHeight="1" x14ac:dyDescent="0.25">
      <c r="A374" s="61"/>
      <c r="B374" s="61"/>
    </row>
    <row r="375" spans="1:2" ht="15.75" customHeight="1" x14ac:dyDescent="0.25">
      <c r="A375" s="61"/>
      <c r="B375" s="61"/>
    </row>
    <row r="376" spans="1:2" ht="15.75" customHeight="1" x14ac:dyDescent="0.25">
      <c r="A376" s="61"/>
      <c r="B376" s="61"/>
    </row>
    <row r="377" spans="1:2" ht="15.75" customHeight="1" x14ac:dyDescent="0.25">
      <c r="A377" s="61"/>
      <c r="B377" s="61"/>
    </row>
    <row r="378" spans="1:2" ht="15.75" customHeight="1" x14ac:dyDescent="0.25">
      <c r="A378" s="61"/>
      <c r="B378" s="61"/>
    </row>
    <row r="379" spans="1:2" ht="15.75" customHeight="1" x14ac:dyDescent="0.25">
      <c r="A379" s="61"/>
      <c r="B379" s="61"/>
    </row>
    <row r="380" spans="1:2" ht="15.75" customHeight="1" x14ac:dyDescent="0.25">
      <c r="A380" s="61"/>
      <c r="B380" s="61"/>
    </row>
    <row r="381" spans="1:2" ht="15.75" customHeight="1" x14ac:dyDescent="0.25">
      <c r="A381" s="61"/>
      <c r="B381" s="61"/>
    </row>
    <row r="382" spans="1:2" ht="15.75" customHeight="1" x14ac:dyDescent="0.25">
      <c r="A382" s="61"/>
      <c r="B382" s="61"/>
    </row>
    <row r="383" spans="1:2" ht="15.75" customHeight="1" x14ac:dyDescent="0.25">
      <c r="A383" s="61"/>
      <c r="B383" s="61"/>
    </row>
    <row r="384" spans="1:2" ht="15.75" customHeight="1" x14ac:dyDescent="0.25">
      <c r="A384" s="61"/>
      <c r="B384" s="61"/>
    </row>
    <row r="385" spans="1:2" ht="15.75" customHeight="1" x14ac:dyDescent="0.25">
      <c r="A385" s="61"/>
      <c r="B385" s="61"/>
    </row>
    <row r="386" spans="1:2" ht="15.75" customHeight="1" x14ac:dyDescent="0.25">
      <c r="A386" s="61"/>
      <c r="B386" s="61"/>
    </row>
    <row r="387" spans="1:2" ht="15.75" customHeight="1" x14ac:dyDescent="0.25">
      <c r="A387" s="61"/>
      <c r="B387" s="61"/>
    </row>
    <row r="388" spans="1:2" ht="15.75" customHeight="1" x14ac:dyDescent="0.25">
      <c r="A388" s="61"/>
      <c r="B388" s="61"/>
    </row>
    <row r="389" spans="1:2" ht="15.75" customHeight="1" x14ac:dyDescent="0.25">
      <c r="A389" s="61"/>
      <c r="B389" s="61"/>
    </row>
    <row r="390" spans="1:2" ht="15.75" customHeight="1" x14ac:dyDescent="0.25">
      <c r="A390" s="61"/>
      <c r="B390" s="61"/>
    </row>
    <row r="391" spans="1:2" ht="15.75" customHeight="1" x14ac:dyDescent="0.25">
      <c r="A391" s="61"/>
      <c r="B391" s="61"/>
    </row>
    <row r="392" spans="1:2" ht="15.75" customHeight="1" x14ac:dyDescent="0.25">
      <c r="A392" s="61"/>
      <c r="B392" s="61"/>
    </row>
    <row r="393" spans="1:2" ht="15.75" customHeight="1" x14ac:dyDescent="0.25">
      <c r="A393" s="61"/>
      <c r="B393" s="61"/>
    </row>
    <row r="394" spans="1:2" ht="15.75" customHeight="1" x14ac:dyDescent="0.25">
      <c r="A394" s="61"/>
      <c r="B394" s="61"/>
    </row>
    <row r="395" spans="1:2" ht="15.75" customHeight="1" x14ac:dyDescent="0.25">
      <c r="A395" s="61"/>
      <c r="B395" s="61"/>
    </row>
    <row r="396" spans="1:2" ht="15.75" customHeight="1" x14ac:dyDescent="0.25">
      <c r="A396" s="61"/>
      <c r="B396" s="61"/>
    </row>
    <row r="397" spans="1:2" ht="15.75" customHeight="1" x14ac:dyDescent="0.25">
      <c r="A397" s="61"/>
      <c r="B397" s="61"/>
    </row>
    <row r="398" spans="1:2" ht="15.75" customHeight="1" x14ac:dyDescent="0.25">
      <c r="A398" s="61"/>
      <c r="B398" s="61"/>
    </row>
    <row r="399" spans="1:2" ht="15.75" customHeight="1" x14ac:dyDescent="0.25">
      <c r="A399" s="61"/>
      <c r="B399" s="61"/>
    </row>
    <row r="400" spans="1:2" ht="15.75" customHeight="1" x14ac:dyDescent="0.25">
      <c r="A400" s="61"/>
      <c r="B400" s="61"/>
    </row>
    <row r="401" spans="1:2" ht="15.75" customHeight="1" x14ac:dyDescent="0.25">
      <c r="A401" s="61"/>
      <c r="B401" s="61"/>
    </row>
    <row r="402" spans="1:2" ht="15.75" customHeight="1" x14ac:dyDescent="0.25">
      <c r="A402" s="61"/>
      <c r="B402" s="61"/>
    </row>
    <row r="403" spans="1:2" ht="15.75" customHeight="1" x14ac:dyDescent="0.25">
      <c r="A403" s="61"/>
      <c r="B403" s="61"/>
    </row>
    <row r="404" spans="1:2" ht="15.75" customHeight="1" x14ac:dyDescent="0.25">
      <c r="A404" s="61"/>
      <c r="B404" s="61"/>
    </row>
    <row r="405" spans="1:2" ht="15.75" customHeight="1" x14ac:dyDescent="0.25">
      <c r="A405" s="61"/>
      <c r="B405" s="61"/>
    </row>
    <row r="406" spans="1:2" ht="15.75" customHeight="1" x14ac:dyDescent="0.25">
      <c r="A406" s="61"/>
      <c r="B406" s="61"/>
    </row>
    <row r="407" spans="1:2" ht="15.75" customHeight="1" x14ac:dyDescent="0.25">
      <c r="A407" s="61"/>
      <c r="B407" s="61"/>
    </row>
    <row r="408" spans="1:2" ht="15.75" customHeight="1" x14ac:dyDescent="0.25">
      <c r="A408" s="61"/>
      <c r="B408" s="61"/>
    </row>
    <row r="409" spans="1:2" ht="15.75" customHeight="1" x14ac:dyDescent="0.25">
      <c r="A409" s="61"/>
      <c r="B409" s="61"/>
    </row>
    <row r="410" spans="1:2" ht="15.75" customHeight="1" x14ac:dyDescent="0.25">
      <c r="A410" s="61"/>
      <c r="B410" s="61"/>
    </row>
    <row r="411" spans="1:2" ht="15.75" customHeight="1" x14ac:dyDescent="0.25">
      <c r="A411" s="61"/>
      <c r="B411" s="61"/>
    </row>
    <row r="412" spans="1:2" ht="15.75" customHeight="1" x14ac:dyDescent="0.25">
      <c r="A412" s="61"/>
      <c r="B412" s="61"/>
    </row>
    <row r="413" spans="1:2" ht="15.75" customHeight="1" x14ac:dyDescent="0.25">
      <c r="A413" s="61"/>
      <c r="B413" s="61"/>
    </row>
    <row r="414" spans="1:2" ht="15.75" customHeight="1" x14ac:dyDescent="0.25">
      <c r="A414" s="61"/>
      <c r="B414" s="61"/>
    </row>
    <row r="415" spans="1:2" ht="15.75" customHeight="1" x14ac:dyDescent="0.25">
      <c r="A415" s="61"/>
      <c r="B415" s="61"/>
    </row>
    <row r="416" spans="1:2" ht="15.75" customHeight="1" x14ac:dyDescent="0.25">
      <c r="A416" s="61"/>
      <c r="B416" s="61"/>
    </row>
    <row r="417" spans="1:2" ht="15.75" customHeight="1" x14ac:dyDescent="0.25">
      <c r="A417" s="61"/>
      <c r="B417" s="61"/>
    </row>
    <row r="418" spans="1:2" ht="15.75" customHeight="1" x14ac:dyDescent="0.25">
      <c r="A418" s="61"/>
      <c r="B418" s="61"/>
    </row>
    <row r="419" spans="1:2" ht="15.75" customHeight="1" x14ac:dyDescent="0.25">
      <c r="A419" s="61"/>
      <c r="B419" s="61"/>
    </row>
    <row r="420" spans="1:2" ht="15.75" customHeight="1" x14ac:dyDescent="0.25">
      <c r="A420" s="61"/>
      <c r="B420" s="61"/>
    </row>
    <row r="421" spans="1:2" ht="15.75" customHeight="1" x14ac:dyDescent="0.25">
      <c r="A421" s="61"/>
      <c r="B421" s="61"/>
    </row>
    <row r="422" spans="1:2" ht="15.75" customHeight="1" x14ac:dyDescent="0.25">
      <c r="A422" s="61"/>
      <c r="B422" s="61"/>
    </row>
    <row r="423" spans="1:2" ht="15.75" customHeight="1" x14ac:dyDescent="0.25">
      <c r="A423" s="61"/>
      <c r="B423" s="61"/>
    </row>
    <row r="424" spans="1:2" ht="15.75" customHeight="1" x14ac:dyDescent="0.25">
      <c r="A424" s="61"/>
      <c r="B424" s="61"/>
    </row>
    <row r="425" spans="1:2" ht="15.75" customHeight="1" x14ac:dyDescent="0.25">
      <c r="A425" s="61"/>
      <c r="B425" s="61"/>
    </row>
    <row r="426" spans="1:2" ht="15.75" customHeight="1" x14ac:dyDescent="0.25">
      <c r="A426" s="61"/>
      <c r="B426" s="61"/>
    </row>
    <row r="427" spans="1:2" ht="15.75" customHeight="1" x14ac:dyDescent="0.25">
      <c r="A427" s="61"/>
      <c r="B427" s="61"/>
    </row>
    <row r="428" spans="1:2" ht="15.75" customHeight="1" x14ac:dyDescent="0.25">
      <c r="A428" s="61"/>
      <c r="B428" s="61"/>
    </row>
    <row r="429" spans="1:2" ht="15.75" customHeight="1" x14ac:dyDescent="0.25">
      <c r="A429" s="61"/>
      <c r="B429" s="61"/>
    </row>
    <row r="430" spans="1:2" ht="15.75" customHeight="1" x14ac:dyDescent="0.25">
      <c r="A430" s="61"/>
      <c r="B430" s="61"/>
    </row>
    <row r="431" spans="1:2" ht="15.75" customHeight="1" x14ac:dyDescent="0.25">
      <c r="A431" s="61"/>
      <c r="B431" s="61"/>
    </row>
    <row r="432" spans="1:2" ht="15.75" customHeight="1" x14ac:dyDescent="0.25">
      <c r="A432" s="61"/>
      <c r="B432" s="61"/>
    </row>
    <row r="433" spans="1:2" ht="15.75" customHeight="1" x14ac:dyDescent="0.25">
      <c r="A433" s="61"/>
      <c r="B433" s="61"/>
    </row>
    <row r="434" spans="1:2" ht="15.75" customHeight="1" x14ac:dyDescent="0.25">
      <c r="A434" s="61"/>
      <c r="B434" s="61"/>
    </row>
    <row r="435" spans="1:2" ht="15.75" customHeight="1" x14ac:dyDescent="0.25">
      <c r="A435" s="61"/>
      <c r="B435" s="61"/>
    </row>
    <row r="436" spans="1:2" ht="15.75" customHeight="1" x14ac:dyDescent="0.25">
      <c r="A436" s="61"/>
      <c r="B436" s="61"/>
    </row>
    <row r="437" spans="1:2" ht="15.75" customHeight="1" x14ac:dyDescent="0.25">
      <c r="A437" s="61"/>
      <c r="B437" s="61"/>
    </row>
    <row r="438" spans="1:2" ht="15.75" customHeight="1" x14ac:dyDescent="0.25">
      <c r="A438" s="61"/>
      <c r="B438" s="61"/>
    </row>
    <row r="439" spans="1:2" ht="15.75" customHeight="1" x14ac:dyDescent="0.25">
      <c r="A439" s="61"/>
      <c r="B439" s="61"/>
    </row>
    <row r="440" spans="1:2" ht="15.75" customHeight="1" x14ac:dyDescent="0.25">
      <c r="A440" s="61"/>
      <c r="B440" s="61"/>
    </row>
    <row r="441" spans="1:2" ht="15.75" customHeight="1" x14ac:dyDescent="0.25">
      <c r="A441" s="61"/>
      <c r="B441" s="61"/>
    </row>
    <row r="442" spans="1:2" ht="15.75" customHeight="1" x14ac:dyDescent="0.25">
      <c r="A442" s="61"/>
      <c r="B442" s="61"/>
    </row>
    <row r="443" spans="1:2" ht="15.75" customHeight="1" x14ac:dyDescent="0.25">
      <c r="A443" s="61"/>
      <c r="B443" s="61"/>
    </row>
    <row r="444" spans="1:2" ht="15.75" customHeight="1" x14ac:dyDescent="0.25">
      <c r="A444" s="61"/>
      <c r="B444" s="61"/>
    </row>
    <row r="445" spans="1:2" ht="15.75" customHeight="1" x14ac:dyDescent="0.25">
      <c r="A445" s="61"/>
      <c r="B445" s="61"/>
    </row>
    <row r="446" spans="1:2" ht="15.75" customHeight="1" x14ac:dyDescent="0.25">
      <c r="A446" s="61"/>
      <c r="B446" s="61"/>
    </row>
    <row r="447" spans="1:2" ht="15.75" customHeight="1" x14ac:dyDescent="0.25">
      <c r="A447" s="61"/>
      <c r="B447" s="61"/>
    </row>
    <row r="448" spans="1:2" ht="15.75" customHeight="1" x14ac:dyDescent="0.25">
      <c r="A448" s="61"/>
      <c r="B448" s="61"/>
    </row>
    <row r="449" spans="1:2" ht="15.75" customHeight="1" x14ac:dyDescent="0.25">
      <c r="A449" s="61"/>
      <c r="B449" s="61"/>
    </row>
    <row r="450" spans="1:2" ht="15.75" customHeight="1" x14ac:dyDescent="0.25">
      <c r="A450" s="61"/>
      <c r="B450" s="61"/>
    </row>
    <row r="451" spans="1:2" ht="15.75" customHeight="1" x14ac:dyDescent="0.25">
      <c r="A451" s="61"/>
      <c r="B451" s="61"/>
    </row>
    <row r="452" spans="1:2" ht="15.75" customHeight="1" x14ac:dyDescent="0.25">
      <c r="A452" s="61"/>
      <c r="B452" s="61"/>
    </row>
    <row r="453" spans="1:2" ht="15.75" customHeight="1" x14ac:dyDescent="0.25">
      <c r="A453" s="61"/>
      <c r="B453" s="61"/>
    </row>
    <row r="454" spans="1:2" ht="15.75" customHeight="1" x14ac:dyDescent="0.25">
      <c r="A454" s="61"/>
      <c r="B454" s="61"/>
    </row>
    <row r="455" spans="1:2" ht="15.75" customHeight="1" x14ac:dyDescent="0.25">
      <c r="A455" s="61"/>
      <c r="B455" s="61"/>
    </row>
    <row r="456" spans="1:2" ht="15.75" customHeight="1" x14ac:dyDescent="0.25">
      <c r="A456" s="61"/>
      <c r="B456" s="61"/>
    </row>
    <row r="457" spans="1:2" ht="15.75" customHeight="1" x14ac:dyDescent="0.25">
      <c r="A457" s="61"/>
      <c r="B457" s="61"/>
    </row>
    <row r="458" spans="1:2" ht="15.75" customHeight="1" x14ac:dyDescent="0.25">
      <c r="A458" s="61"/>
      <c r="B458" s="61"/>
    </row>
    <row r="459" spans="1:2" ht="15.75" customHeight="1" x14ac:dyDescent="0.25">
      <c r="A459" s="61"/>
      <c r="B459" s="61"/>
    </row>
    <row r="460" spans="1:2" ht="15.75" customHeight="1" x14ac:dyDescent="0.25">
      <c r="A460" s="61"/>
      <c r="B460" s="61"/>
    </row>
    <row r="461" spans="1:2" ht="15.75" customHeight="1" x14ac:dyDescent="0.25">
      <c r="A461" s="61"/>
      <c r="B461" s="61"/>
    </row>
    <row r="462" spans="1:2" ht="15.75" customHeight="1" x14ac:dyDescent="0.25">
      <c r="A462" s="61"/>
      <c r="B462" s="61"/>
    </row>
    <row r="463" spans="1:2" ht="15.75" customHeight="1" x14ac:dyDescent="0.25">
      <c r="A463" s="61"/>
      <c r="B463" s="61"/>
    </row>
    <row r="464" spans="1:2" ht="15.75" customHeight="1" x14ac:dyDescent="0.25">
      <c r="A464" s="61"/>
      <c r="B464" s="61"/>
    </row>
    <row r="465" spans="1:2" ht="15.75" customHeight="1" x14ac:dyDescent="0.25">
      <c r="A465" s="61"/>
      <c r="B465" s="61"/>
    </row>
    <row r="466" spans="1:2" ht="15.75" customHeight="1" x14ac:dyDescent="0.25">
      <c r="A466" s="61"/>
      <c r="B466" s="61"/>
    </row>
    <row r="467" spans="1:2" ht="15.75" customHeight="1" x14ac:dyDescent="0.25">
      <c r="A467" s="61"/>
      <c r="B467" s="61"/>
    </row>
    <row r="468" spans="1:2" ht="15.75" customHeight="1" x14ac:dyDescent="0.25">
      <c r="A468" s="61"/>
      <c r="B468" s="61"/>
    </row>
    <row r="469" spans="1:2" ht="15.75" customHeight="1" x14ac:dyDescent="0.25">
      <c r="A469" s="61"/>
      <c r="B469" s="61"/>
    </row>
    <row r="470" spans="1:2" ht="15.75" customHeight="1" x14ac:dyDescent="0.25">
      <c r="A470" s="61"/>
      <c r="B470" s="61"/>
    </row>
    <row r="471" spans="1:2" ht="15.75" customHeight="1" x14ac:dyDescent="0.25">
      <c r="A471" s="61"/>
      <c r="B471" s="61"/>
    </row>
    <row r="472" spans="1:2" ht="15.75" customHeight="1" x14ac:dyDescent="0.25">
      <c r="A472" s="61"/>
      <c r="B472" s="61"/>
    </row>
    <row r="473" spans="1:2" ht="15.75" customHeight="1" x14ac:dyDescent="0.25">
      <c r="A473" s="61"/>
      <c r="B473" s="61"/>
    </row>
    <row r="474" spans="1:2" ht="15.75" customHeight="1" x14ac:dyDescent="0.25">
      <c r="A474" s="61"/>
      <c r="B474" s="61"/>
    </row>
    <row r="475" spans="1:2" ht="15.75" customHeight="1" x14ac:dyDescent="0.25">
      <c r="A475" s="61"/>
      <c r="B475" s="61"/>
    </row>
    <row r="476" spans="1:2" ht="15.75" customHeight="1" x14ac:dyDescent="0.25">
      <c r="A476" s="61"/>
      <c r="B476" s="61"/>
    </row>
    <row r="477" spans="1:2" ht="15.75" customHeight="1" x14ac:dyDescent="0.25">
      <c r="A477" s="61"/>
      <c r="B477" s="61"/>
    </row>
    <row r="478" spans="1:2" ht="15.75" customHeight="1" x14ac:dyDescent="0.25">
      <c r="A478" s="61"/>
      <c r="B478" s="61"/>
    </row>
    <row r="479" spans="1:2" ht="15.75" customHeight="1" x14ac:dyDescent="0.25">
      <c r="A479" s="61"/>
      <c r="B479" s="61"/>
    </row>
    <row r="480" spans="1:2" ht="15.75" customHeight="1" x14ac:dyDescent="0.25">
      <c r="A480" s="61"/>
      <c r="B480" s="61"/>
    </row>
    <row r="481" spans="1:2" ht="15.75" customHeight="1" x14ac:dyDescent="0.25">
      <c r="A481" s="61"/>
      <c r="B481" s="61"/>
    </row>
    <row r="482" spans="1:2" ht="15.75" customHeight="1" x14ac:dyDescent="0.25">
      <c r="A482" s="61"/>
      <c r="B482" s="61"/>
    </row>
    <row r="483" spans="1:2" ht="15.75" customHeight="1" x14ac:dyDescent="0.25">
      <c r="A483" s="61"/>
      <c r="B483" s="61"/>
    </row>
    <row r="484" spans="1:2" ht="15.75" customHeight="1" x14ac:dyDescent="0.25">
      <c r="A484" s="61"/>
      <c r="B484" s="61"/>
    </row>
    <row r="485" spans="1:2" ht="15.75" customHeight="1" x14ac:dyDescent="0.25">
      <c r="A485" s="61"/>
      <c r="B485" s="61"/>
    </row>
    <row r="486" spans="1:2" ht="15.75" customHeight="1" x14ac:dyDescent="0.25">
      <c r="A486" s="61"/>
      <c r="B486" s="61"/>
    </row>
    <row r="487" spans="1:2" ht="15.75" customHeight="1" x14ac:dyDescent="0.25">
      <c r="A487" s="61"/>
      <c r="B487" s="61"/>
    </row>
    <row r="488" spans="1:2" ht="15.75" customHeight="1" x14ac:dyDescent="0.25">
      <c r="A488" s="61"/>
      <c r="B488" s="61"/>
    </row>
    <row r="489" spans="1:2" ht="15.75" customHeight="1" x14ac:dyDescent="0.25">
      <c r="A489" s="61"/>
      <c r="B489" s="61"/>
    </row>
    <row r="490" spans="1:2" ht="15.75" customHeight="1" x14ac:dyDescent="0.25">
      <c r="A490" s="61"/>
      <c r="B490" s="61"/>
    </row>
    <row r="491" spans="1:2" ht="15.75" customHeight="1" x14ac:dyDescent="0.25">
      <c r="A491" s="61"/>
      <c r="B491" s="61"/>
    </row>
    <row r="492" spans="1:2" ht="15.75" customHeight="1" x14ac:dyDescent="0.25">
      <c r="A492" s="61"/>
      <c r="B492" s="61"/>
    </row>
    <row r="493" spans="1:2" ht="15.75" customHeight="1" x14ac:dyDescent="0.25">
      <c r="A493" s="61"/>
      <c r="B493" s="61"/>
    </row>
    <row r="494" spans="1:2" ht="15.75" customHeight="1" x14ac:dyDescent="0.25">
      <c r="A494" s="61"/>
      <c r="B494" s="61"/>
    </row>
    <row r="495" spans="1:2" ht="15.75" customHeight="1" x14ac:dyDescent="0.25">
      <c r="A495" s="61"/>
      <c r="B495" s="61"/>
    </row>
    <row r="496" spans="1:2" ht="15.75" customHeight="1" x14ac:dyDescent="0.25">
      <c r="A496" s="61"/>
      <c r="B496" s="61"/>
    </row>
    <row r="497" spans="1:2" ht="15.75" customHeight="1" x14ac:dyDescent="0.25">
      <c r="A497" s="61"/>
      <c r="B497" s="61"/>
    </row>
    <row r="498" spans="1:2" ht="15.75" customHeight="1" x14ac:dyDescent="0.25">
      <c r="A498" s="61"/>
      <c r="B498" s="61"/>
    </row>
    <row r="499" spans="1:2" ht="15.75" customHeight="1" x14ac:dyDescent="0.25">
      <c r="A499" s="61"/>
      <c r="B499" s="61"/>
    </row>
    <row r="500" spans="1:2" ht="15.75" customHeight="1" x14ac:dyDescent="0.25">
      <c r="A500" s="61"/>
      <c r="B500" s="61"/>
    </row>
    <row r="501" spans="1:2" ht="15.75" customHeight="1" x14ac:dyDescent="0.25">
      <c r="A501" s="61"/>
      <c r="B501" s="61"/>
    </row>
    <row r="502" spans="1:2" ht="15.75" customHeight="1" x14ac:dyDescent="0.25">
      <c r="A502" s="61"/>
      <c r="B502" s="61"/>
    </row>
    <row r="503" spans="1:2" ht="15.75" customHeight="1" x14ac:dyDescent="0.25">
      <c r="A503" s="61"/>
      <c r="B503" s="61"/>
    </row>
    <row r="504" spans="1:2" ht="15.75" customHeight="1" x14ac:dyDescent="0.25">
      <c r="A504" s="61"/>
      <c r="B504" s="61"/>
    </row>
    <row r="505" spans="1:2" ht="15.75" customHeight="1" x14ac:dyDescent="0.25">
      <c r="A505" s="61"/>
      <c r="B505" s="61"/>
    </row>
    <row r="506" spans="1:2" ht="15.75" customHeight="1" x14ac:dyDescent="0.25">
      <c r="A506" s="61"/>
      <c r="B506" s="61"/>
    </row>
    <row r="507" spans="1:2" ht="15.75" customHeight="1" x14ac:dyDescent="0.25">
      <c r="A507" s="61"/>
      <c r="B507" s="61"/>
    </row>
    <row r="508" spans="1:2" ht="15.75" customHeight="1" x14ac:dyDescent="0.25">
      <c r="A508" s="61"/>
      <c r="B508" s="61"/>
    </row>
    <row r="509" spans="1:2" ht="15.75" customHeight="1" x14ac:dyDescent="0.25">
      <c r="A509" s="61"/>
      <c r="B509" s="61"/>
    </row>
    <row r="510" spans="1:2" ht="15.75" customHeight="1" x14ac:dyDescent="0.25">
      <c r="A510" s="61"/>
      <c r="B510" s="61"/>
    </row>
    <row r="511" spans="1:2" ht="15.75" customHeight="1" x14ac:dyDescent="0.25">
      <c r="A511" s="61"/>
      <c r="B511" s="61"/>
    </row>
    <row r="512" spans="1:2" ht="15.75" customHeight="1" x14ac:dyDescent="0.25">
      <c r="A512" s="61"/>
      <c r="B512" s="61"/>
    </row>
    <row r="513" spans="1:2" ht="15.75" customHeight="1" x14ac:dyDescent="0.25">
      <c r="A513" s="61"/>
      <c r="B513" s="61"/>
    </row>
    <row r="514" spans="1:2" ht="15.75" customHeight="1" x14ac:dyDescent="0.25">
      <c r="A514" s="61"/>
      <c r="B514" s="61"/>
    </row>
    <row r="515" spans="1:2" ht="15.75" customHeight="1" x14ac:dyDescent="0.25">
      <c r="A515" s="61"/>
      <c r="B515" s="61"/>
    </row>
    <row r="516" spans="1:2" ht="15.75" customHeight="1" x14ac:dyDescent="0.25">
      <c r="A516" s="61"/>
      <c r="B516" s="61"/>
    </row>
    <row r="517" spans="1:2" ht="15.75" customHeight="1" x14ac:dyDescent="0.25">
      <c r="A517" s="61"/>
      <c r="B517" s="61"/>
    </row>
    <row r="518" spans="1:2" ht="15.75" customHeight="1" x14ac:dyDescent="0.25">
      <c r="A518" s="61"/>
      <c r="B518" s="61"/>
    </row>
    <row r="519" spans="1:2" ht="15.75" customHeight="1" x14ac:dyDescent="0.25">
      <c r="A519" s="61"/>
      <c r="B519" s="61"/>
    </row>
    <row r="520" spans="1:2" ht="15.75" customHeight="1" x14ac:dyDescent="0.25">
      <c r="A520" s="61"/>
      <c r="B520" s="61"/>
    </row>
    <row r="521" spans="1:2" ht="15.75" customHeight="1" x14ac:dyDescent="0.25">
      <c r="A521" s="61"/>
      <c r="B521" s="61"/>
    </row>
    <row r="522" spans="1:2" ht="15.75" customHeight="1" x14ac:dyDescent="0.25">
      <c r="A522" s="61"/>
      <c r="B522" s="61"/>
    </row>
    <row r="523" spans="1:2" ht="15.75" customHeight="1" x14ac:dyDescent="0.25">
      <c r="A523" s="61"/>
      <c r="B523" s="61"/>
    </row>
    <row r="524" spans="1:2" ht="15.75" customHeight="1" x14ac:dyDescent="0.25">
      <c r="A524" s="61"/>
      <c r="B524" s="61"/>
    </row>
    <row r="525" spans="1:2" ht="15.75" customHeight="1" x14ac:dyDescent="0.25">
      <c r="A525" s="61"/>
      <c r="B525" s="61"/>
    </row>
    <row r="526" spans="1:2" ht="15.75" customHeight="1" x14ac:dyDescent="0.25">
      <c r="A526" s="61"/>
      <c r="B526" s="61"/>
    </row>
    <row r="527" spans="1:2" ht="15.75" customHeight="1" x14ac:dyDescent="0.25">
      <c r="A527" s="61"/>
      <c r="B527" s="61"/>
    </row>
    <row r="528" spans="1:2" ht="15.75" customHeight="1" x14ac:dyDescent="0.25">
      <c r="A528" s="61"/>
      <c r="B528" s="61"/>
    </row>
    <row r="529" spans="1:2" ht="15.75" customHeight="1" x14ac:dyDescent="0.25">
      <c r="A529" s="61"/>
      <c r="B529" s="61"/>
    </row>
    <row r="530" spans="1:2" ht="15.75" customHeight="1" x14ac:dyDescent="0.25">
      <c r="A530" s="61"/>
      <c r="B530" s="61"/>
    </row>
    <row r="531" spans="1:2" ht="15.75" customHeight="1" x14ac:dyDescent="0.25">
      <c r="A531" s="61"/>
      <c r="B531" s="61"/>
    </row>
    <row r="532" spans="1:2" ht="15.75" customHeight="1" x14ac:dyDescent="0.25">
      <c r="A532" s="61"/>
      <c r="B532" s="61"/>
    </row>
    <row r="533" spans="1:2" ht="15.75" customHeight="1" x14ac:dyDescent="0.25">
      <c r="A533" s="61"/>
      <c r="B533" s="61"/>
    </row>
    <row r="534" spans="1:2" ht="15.75" customHeight="1" x14ac:dyDescent="0.25">
      <c r="A534" s="61"/>
      <c r="B534" s="61"/>
    </row>
    <row r="535" spans="1:2" ht="15.75" customHeight="1" x14ac:dyDescent="0.25">
      <c r="A535" s="61"/>
      <c r="B535" s="61"/>
    </row>
    <row r="536" spans="1:2" ht="15.75" customHeight="1" x14ac:dyDescent="0.25">
      <c r="A536" s="61"/>
      <c r="B536" s="61"/>
    </row>
    <row r="537" spans="1:2" ht="15.75" customHeight="1" x14ac:dyDescent="0.25">
      <c r="A537" s="61"/>
      <c r="B537" s="61"/>
    </row>
    <row r="538" spans="1:2" ht="15.75" customHeight="1" x14ac:dyDescent="0.25">
      <c r="A538" s="61"/>
      <c r="B538" s="61"/>
    </row>
    <row r="539" spans="1:2" ht="15.75" customHeight="1" x14ac:dyDescent="0.25">
      <c r="A539" s="61"/>
      <c r="B539" s="61"/>
    </row>
    <row r="540" spans="1:2" ht="15.75" customHeight="1" x14ac:dyDescent="0.25">
      <c r="A540" s="61"/>
      <c r="B540" s="61"/>
    </row>
    <row r="541" spans="1:2" ht="15.75" customHeight="1" x14ac:dyDescent="0.25">
      <c r="A541" s="61"/>
      <c r="B541" s="61"/>
    </row>
    <row r="542" spans="1:2" ht="15.75" customHeight="1" x14ac:dyDescent="0.25">
      <c r="A542" s="61"/>
      <c r="B542" s="61"/>
    </row>
    <row r="543" spans="1:2" ht="15.75" customHeight="1" x14ac:dyDescent="0.25">
      <c r="A543" s="61"/>
      <c r="B543" s="61"/>
    </row>
    <row r="544" spans="1:2" ht="15.75" customHeight="1" x14ac:dyDescent="0.25">
      <c r="A544" s="61"/>
      <c r="B544" s="61"/>
    </row>
    <row r="545" spans="1:2" ht="15.75" customHeight="1" x14ac:dyDescent="0.25">
      <c r="A545" s="61"/>
      <c r="B545" s="61"/>
    </row>
    <row r="546" spans="1:2" ht="15.75" customHeight="1" x14ac:dyDescent="0.25">
      <c r="A546" s="61"/>
      <c r="B546" s="61"/>
    </row>
    <row r="547" spans="1:2" ht="15.75" customHeight="1" x14ac:dyDescent="0.25">
      <c r="A547" s="61"/>
      <c r="B547" s="61"/>
    </row>
    <row r="548" spans="1:2" ht="15.75" customHeight="1" x14ac:dyDescent="0.25">
      <c r="A548" s="61"/>
      <c r="B548" s="61"/>
    </row>
    <row r="549" spans="1:2" ht="15.75" customHeight="1" x14ac:dyDescent="0.25">
      <c r="A549" s="61"/>
      <c r="B549" s="61"/>
    </row>
    <row r="550" spans="1:2" ht="15.75" customHeight="1" x14ac:dyDescent="0.25">
      <c r="A550" s="61"/>
      <c r="B550" s="61"/>
    </row>
    <row r="551" spans="1:2" ht="15.75" customHeight="1" x14ac:dyDescent="0.25">
      <c r="A551" s="61"/>
      <c r="B551" s="61"/>
    </row>
    <row r="552" spans="1:2" ht="15.75" customHeight="1" x14ac:dyDescent="0.25">
      <c r="A552" s="61"/>
      <c r="B552" s="61"/>
    </row>
    <row r="553" spans="1:2" ht="15.75" customHeight="1" x14ac:dyDescent="0.25">
      <c r="A553" s="61"/>
      <c r="B553" s="61"/>
    </row>
    <row r="554" spans="1:2" ht="15.75" customHeight="1" x14ac:dyDescent="0.25">
      <c r="A554" s="61"/>
      <c r="B554" s="61"/>
    </row>
    <row r="555" spans="1:2" ht="15.75" customHeight="1" x14ac:dyDescent="0.25">
      <c r="A555" s="61"/>
      <c r="B555" s="61"/>
    </row>
    <row r="556" spans="1:2" ht="15.75" customHeight="1" x14ac:dyDescent="0.25">
      <c r="A556" s="61"/>
      <c r="B556" s="61"/>
    </row>
    <row r="557" spans="1:2" ht="15.75" customHeight="1" x14ac:dyDescent="0.25">
      <c r="A557" s="61"/>
      <c r="B557" s="61"/>
    </row>
    <row r="558" spans="1:2" ht="15.75" customHeight="1" x14ac:dyDescent="0.25">
      <c r="A558" s="61"/>
      <c r="B558" s="61"/>
    </row>
    <row r="559" spans="1:2" ht="15.75" customHeight="1" x14ac:dyDescent="0.25">
      <c r="A559" s="61"/>
      <c r="B559" s="61"/>
    </row>
    <row r="560" spans="1:2" ht="15.75" customHeight="1" x14ac:dyDescent="0.25">
      <c r="A560" s="61"/>
      <c r="B560" s="61"/>
    </row>
    <row r="561" spans="1:2" ht="15.75" customHeight="1" x14ac:dyDescent="0.25">
      <c r="A561" s="61"/>
      <c r="B561" s="61"/>
    </row>
    <row r="562" spans="1:2" ht="15.75" customHeight="1" x14ac:dyDescent="0.25">
      <c r="A562" s="61"/>
      <c r="B562" s="61"/>
    </row>
    <row r="563" spans="1:2" ht="15.75" customHeight="1" x14ac:dyDescent="0.25">
      <c r="A563" s="61"/>
      <c r="B563" s="61"/>
    </row>
    <row r="564" spans="1:2" ht="15.75" customHeight="1" x14ac:dyDescent="0.25">
      <c r="A564" s="61"/>
      <c r="B564" s="61"/>
    </row>
    <row r="565" spans="1:2" ht="15.75" customHeight="1" x14ac:dyDescent="0.25">
      <c r="A565" s="61"/>
      <c r="B565" s="61"/>
    </row>
    <row r="566" spans="1:2" ht="15.75" customHeight="1" x14ac:dyDescent="0.25">
      <c r="A566" s="61"/>
      <c r="B566" s="61"/>
    </row>
    <row r="567" spans="1:2" ht="15.75" customHeight="1" x14ac:dyDescent="0.25">
      <c r="A567" s="61"/>
      <c r="B567" s="61"/>
    </row>
    <row r="568" spans="1:2" ht="15.75" customHeight="1" x14ac:dyDescent="0.25">
      <c r="A568" s="61"/>
      <c r="B568" s="61"/>
    </row>
    <row r="569" spans="1:2" ht="15.75" customHeight="1" x14ac:dyDescent="0.25">
      <c r="A569" s="61"/>
      <c r="B569" s="61"/>
    </row>
    <row r="570" spans="1:2" ht="15.75" customHeight="1" x14ac:dyDescent="0.25">
      <c r="A570" s="61"/>
      <c r="B570" s="61"/>
    </row>
    <row r="571" spans="1:2" ht="15.75" customHeight="1" x14ac:dyDescent="0.25">
      <c r="A571" s="61"/>
      <c r="B571" s="61"/>
    </row>
    <row r="572" spans="1:2" ht="15.75" customHeight="1" x14ac:dyDescent="0.25">
      <c r="A572" s="61"/>
      <c r="B572" s="61"/>
    </row>
    <row r="573" spans="1:2" ht="15.75" customHeight="1" x14ac:dyDescent="0.25">
      <c r="A573" s="61"/>
      <c r="B573" s="61"/>
    </row>
    <row r="574" spans="1:2" ht="15.75" customHeight="1" x14ac:dyDescent="0.25">
      <c r="A574" s="61"/>
      <c r="B574" s="61"/>
    </row>
    <row r="575" spans="1:2" ht="15.75" customHeight="1" x14ac:dyDescent="0.25">
      <c r="A575" s="61"/>
      <c r="B575" s="61"/>
    </row>
    <row r="576" spans="1:2" ht="15.75" customHeight="1" x14ac:dyDescent="0.25">
      <c r="A576" s="61"/>
      <c r="B576" s="61"/>
    </row>
    <row r="577" spans="1:2" ht="15.75" customHeight="1" x14ac:dyDescent="0.25">
      <c r="A577" s="61"/>
      <c r="B577" s="61"/>
    </row>
    <row r="578" spans="1:2" ht="15.75" customHeight="1" x14ac:dyDescent="0.25">
      <c r="A578" s="61"/>
      <c r="B578" s="61"/>
    </row>
    <row r="579" spans="1:2" ht="15.75" customHeight="1" x14ac:dyDescent="0.25">
      <c r="A579" s="61"/>
      <c r="B579" s="61"/>
    </row>
    <row r="580" spans="1:2" ht="15.75" customHeight="1" x14ac:dyDescent="0.25">
      <c r="A580" s="61"/>
      <c r="B580" s="61"/>
    </row>
    <row r="581" spans="1:2" ht="15.75" customHeight="1" x14ac:dyDescent="0.25">
      <c r="A581" s="61"/>
      <c r="B581" s="61"/>
    </row>
    <row r="582" spans="1:2" ht="15.75" customHeight="1" x14ac:dyDescent="0.25">
      <c r="A582" s="61"/>
      <c r="B582" s="61"/>
    </row>
    <row r="583" spans="1:2" ht="15.75" customHeight="1" x14ac:dyDescent="0.25">
      <c r="A583" s="61"/>
      <c r="B583" s="61"/>
    </row>
    <row r="584" spans="1:2" ht="15.75" customHeight="1" x14ac:dyDescent="0.25">
      <c r="A584" s="61"/>
      <c r="B584" s="61"/>
    </row>
    <row r="585" spans="1:2" ht="15.75" customHeight="1" x14ac:dyDescent="0.25">
      <c r="A585" s="61"/>
      <c r="B585" s="61"/>
    </row>
    <row r="586" spans="1:2" ht="15.75" customHeight="1" x14ac:dyDescent="0.25">
      <c r="A586" s="61"/>
      <c r="B586" s="61"/>
    </row>
    <row r="587" spans="1:2" ht="15.75" customHeight="1" x14ac:dyDescent="0.25">
      <c r="A587" s="61"/>
      <c r="B587" s="61"/>
    </row>
    <row r="588" spans="1:2" ht="15.75" customHeight="1" x14ac:dyDescent="0.25">
      <c r="A588" s="61"/>
      <c r="B588" s="61"/>
    </row>
    <row r="589" spans="1:2" ht="15.75" customHeight="1" x14ac:dyDescent="0.25">
      <c r="A589" s="61"/>
      <c r="B589" s="61"/>
    </row>
    <row r="590" spans="1:2" ht="15.75" customHeight="1" x14ac:dyDescent="0.25">
      <c r="A590" s="61"/>
      <c r="B590" s="61"/>
    </row>
    <row r="591" spans="1:2" ht="15.75" customHeight="1" x14ac:dyDescent="0.25">
      <c r="A591" s="61"/>
      <c r="B591" s="61"/>
    </row>
    <row r="592" spans="1:2" ht="15.75" customHeight="1" x14ac:dyDescent="0.25">
      <c r="A592" s="61"/>
      <c r="B592" s="61"/>
    </row>
    <row r="593" spans="1:2" ht="15.75" customHeight="1" x14ac:dyDescent="0.25">
      <c r="A593" s="61"/>
      <c r="B593" s="61"/>
    </row>
    <row r="594" spans="1:2" ht="15.75" customHeight="1" x14ac:dyDescent="0.25">
      <c r="A594" s="61"/>
      <c r="B594" s="61"/>
    </row>
    <row r="595" spans="1:2" ht="15.75" customHeight="1" x14ac:dyDescent="0.25">
      <c r="A595" s="61"/>
      <c r="B595" s="61"/>
    </row>
    <row r="596" spans="1:2" ht="15.75" customHeight="1" x14ac:dyDescent="0.25">
      <c r="A596" s="61"/>
      <c r="B596" s="61"/>
    </row>
    <row r="597" spans="1:2" ht="15.75" customHeight="1" x14ac:dyDescent="0.25">
      <c r="A597" s="61"/>
      <c r="B597" s="61"/>
    </row>
    <row r="598" spans="1:2" ht="15.75" customHeight="1" x14ac:dyDescent="0.25">
      <c r="A598" s="61"/>
      <c r="B598" s="61"/>
    </row>
    <row r="599" spans="1:2" ht="15.75" customHeight="1" x14ac:dyDescent="0.25">
      <c r="A599" s="61"/>
      <c r="B599" s="61"/>
    </row>
    <row r="600" spans="1:2" ht="15.75" customHeight="1" x14ac:dyDescent="0.25">
      <c r="A600" s="61"/>
      <c r="B600" s="61"/>
    </row>
    <row r="601" spans="1:2" ht="15.75" customHeight="1" x14ac:dyDescent="0.25">
      <c r="A601" s="61"/>
      <c r="B601" s="61"/>
    </row>
    <row r="602" spans="1:2" ht="15.75" customHeight="1" x14ac:dyDescent="0.25">
      <c r="A602" s="61"/>
      <c r="B602" s="61"/>
    </row>
    <row r="603" spans="1:2" ht="15.75" customHeight="1" x14ac:dyDescent="0.25">
      <c r="A603" s="61"/>
      <c r="B603" s="61"/>
    </row>
    <row r="604" spans="1:2" ht="15.75" customHeight="1" x14ac:dyDescent="0.25">
      <c r="A604" s="61"/>
      <c r="B604" s="61"/>
    </row>
    <row r="605" spans="1:2" ht="15.75" customHeight="1" x14ac:dyDescent="0.25">
      <c r="A605" s="61"/>
      <c r="B605" s="61"/>
    </row>
    <row r="606" spans="1:2" ht="15.75" customHeight="1" x14ac:dyDescent="0.25">
      <c r="A606" s="61"/>
      <c r="B606" s="61"/>
    </row>
    <row r="607" spans="1:2" ht="15.75" customHeight="1" x14ac:dyDescent="0.25">
      <c r="A607" s="61"/>
      <c r="B607" s="61"/>
    </row>
    <row r="608" spans="1:2" ht="15.75" customHeight="1" x14ac:dyDescent="0.25">
      <c r="A608" s="61"/>
      <c r="B608" s="61"/>
    </row>
    <row r="609" spans="1:2" ht="15.75" customHeight="1" x14ac:dyDescent="0.25">
      <c r="A609" s="61"/>
      <c r="B609" s="61"/>
    </row>
    <row r="610" spans="1:2" ht="15.75" customHeight="1" x14ac:dyDescent="0.25">
      <c r="A610" s="61"/>
      <c r="B610" s="61"/>
    </row>
    <row r="611" spans="1:2" ht="15.75" customHeight="1" x14ac:dyDescent="0.25">
      <c r="A611" s="61"/>
      <c r="B611" s="61"/>
    </row>
    <row r="612" spans="1:2" ht="15.75" customHeight="1" x14ac:dyDescent="0.25">
      <c r="A612" s="61"/>
      <c r="B612" s="61"/>
    </row>
    <row r="613" spans="1:2" ht="15.75" customHeight="1" x14ac:dyDescent="0.25">
      <c r="A613" s="61"/>
      <c r="B613" s="61"/>
    </row>
    <row r="614" spans="1:2" ht="15.75" customHeight="1" x14ac:dyDescent="0.25">
      <c r="A614" s="61"/>
      <c r="B614" s="61"/>
    </row>
    <row r="615" spans="1:2" ht="15.75" customHeight="1" x14ac:dyDescent="0.25">
      <c r="A615" s="61"/>
      <c r="B615" s="61"/>
    </row>
    <row r="616" spans="1:2" ht="15.75" customHeight="1" x14ac:dyDescent="0.25">
      <c r="A616" s="61"/>
      <c r="B616" s="61"/>
    </row>
    <row r="617" spans="1:2" ht="15.75" customHeight="1" x14ac:dyDescent="0.25">
      <c r="A617" s="61"/>
      <c r="B617" s="61"/>
    </row>
    <row r="618" spans="1:2" ht="15.75" customHeight="1" x14ac:dyDescent="0.25">
      <c r="A618" s="61"/>
      <c r="B618" s="61"/>
    </row>
    <row r="619" spans="1:2" ht="15.75" customHeight="1" x14ac:dyDescent="0.25">
      <c r="A619" s="61"/>
      <c r="B619" s="61"/>
    </row>
    <row r="620" spans="1:2" ht="15.75" customHeight="1" x14ac:dyDescent="0.25">
      <c r="A620" s="61"/>
      <c r="B620" s="61"/>
    </row>
    <row r="621" spans="1:2" ht="15.75" customHeight="1" x14ac:dyDescent="0.25">
      <c r="A621" s="61"/>
      <c r="B621" s="61"/>
    </row>
    <row r="622" spans="1:2" ht="15.75" customHeight="1" x14ac:dyDescent="0.25">
      <c r="A622" s="61"/>
      <c r="B622" s="61"/>
    </row>
    <row r="623" spans="1:2" ht="15.75" customHeight="1" x14ac:dyDescent="0.25">
      <c r="A623" s="61"/>
      <c r="B623" s="61"/>
    </row>
    <row r="624" spans="1:2" ht="15.75" customHeight="1" x14ac:dyDescent="0.25">
      <c r="A624" s="61"/>
      <c r="B624" s="61"/>
    </row>
    <row r="625" spans="1:2" ht="15.75" customHeight="1" x14ac:dyDescent="0.25">
      <c r="A625" s="61"/>
      <c r="B625" s="61"/>
    </row>
    <row r="626" spans="1:2" ht="15.75" customHeight="1" x14ac:dyDescent="0.25">
      <c r="A626" s="61"/>
      <c r="B626" s="61"/>
    </row>
    <row r="627" spans="1:2" ht="15.75" customHeight="1" x14ac:dyDescent="0.25">
      <c r="A627" s="61"/>
      <c r="B627" s="61"/>
    </row>
    <row r="628" spans="1:2" ht="15.75" customHeight="1" x14ac:dyDescent="0.25">
      <c r="A628" s="61"/>
      <c r="B628" s="61"/>
    </row>
    <row r="629" spans="1:2" ht="15.75" customHeight="1" x14ac:dyDescent="0.25">
      <c r="A629" s="61"/>
      <c r="B629" s="61"/>
    </row>
    <row r="630" spans="1:2" ht="15.75" customHeight="1" x14ac:dyDescent="0.25">
      <c r="A630" s="61"/>
      <c r="B630" s="61"/>
    </row>
    <row r="631" spans="1:2" ht="15.75" customHeight="1" x14ac:dyDescent="0.25">
      <c r="A631" s="61"/>
      <c r="B631" s="61"/>
    </row>
    <row r="632" spans="1:2" ht="15.75" customHeight="1" x14ac:dyDescent="0.25">
      <c r="A632" s="61"/>
      <c r="B632" s="61"/>
    </row>
    <row r="633" spans="1:2" ht="15.75" customHeight="1" x14ac:dyDescent="0.25">
      <c r="A633" s="61"/>
      <c r="B633" s="61"/>
    </row>
    <row r="634" spans="1:2" ht="15.75" customHeight="1" x14ac:dyDescent="0.25">
      <c r="A634" s="61"/>
      <c r="B634" s="61"/>
    </row>
    <row r="635" spans="1:2" ht="15.75" customHeight="1" x14ac:dyDescent="0.25">
      <c r="A635" s="61"/>
      <c r="B635" s="61"/>
    </row>
    <row r="636" spans="1:2" ht="15.75" customHeight="1" x14ac:dyDescent="0.25">
      <c r="A636" s="61"/>
      <c r="B636" s="61"/>
    </row>
    <row r="637" spans="1:2" ht="15.75" customHeight="1" x14ac:dyDescent="0.25">
      <c r="A637" s="61"/>
      <c r="B637" s="61"/>
    </row>
    <row r="638" spans="1:2" ht="15.75" customHeight="1" x14ac:dyDescent="0.25">
      <c r="A638" s="61"/>
      <c r="B638" s="61"/>
    </row>
    <row r="639" spans="1:2" ht="15.75" customHeight="1" x14ac:dyDescent="0.25">
      <c r="A639" s="61"/>
      <c r="B639" s="61"/>
    </row>
    <row r="640" spans="1:2" ht="15.75" customHeight="1" x14ac:dyDescent="0.25">
      <c r="A640" s="61"/>
      <c r="B640" s="61"/>
    </row>
    <row r="641" spans="1:2" ht="15.75" customHeight="1" x14ac:dyDescent="0.25">
      <c r="A641" s="61"/>
      <c r="B641" s="61"/>
    </row>
    <row r="642" spans="1:2" ht="15.75" customHeight="1" x14ac:dyDescent="0.25">
      <c r="A642" s="61"/>
      <c r="B642" s="61"/>
    </row>
    <row r="643" spans="1:2" ht="15.75" customHeight="1" x14ac:dyDescent="0.25">
      <c r="A643" s="61"/>
      <c r="B643" s="61"/>
    </row>
    <row r="644" spans="1:2" ht="15.75" customHeight="1" x14ac:dyDescent="0.25">
      <c r="A644" s="61"/>
      <c r="B644" s="61"/>
    </row>
    <row r="645" spans="1:2" ht="15.75" customHeight="1" x14ac:dyDescent="0.25">
      <c r="A645" s="61"/>
      <c r="B645" s="61"/>
    </row>
    <row r="646" spans="1:2" ht="15.75" customHeight="1" x14ac:dyDescent="0.25">
      <c r="A646" s="61"/>
      <c r="B646" s="61"/>
    </row>
    <row r="647" spans="1:2" ht="15.75" customHeight="1" x14ac:dyDescent="0.25">
      <c r="A647" s="61"/>
      <c r="B647" s="61"/>
    </row>
    <row r="648" spans="1:2" ht="15.75" customHeight="1" x14ac:dyDescent="0.25">
      <c r="A648" s="61"/>
      <c r="B648" s="61"/>
    </row>
    <row r="649" spans="1:2" ht="15.75" customHeight="1" x14ac:dyDescent="0.25">
      <c r="A649" s="61"/>
      <c r="B649" s="61"/>
    </row>
    <row r="650" spans="1:2" ht="15.75" customHeight="1" x14ac:dyDescent="0.25">
      <c r="A650" s="61"/>
      <c r="B650" s="61"/>
    </row>
    <row r="651" spans="1:2" ht="15.75" customHeight="1" x14ac:dyDescent="0.25">
      <c r="A651" s="61"/>
      <c r="B651" s="61"/>
    </row>
    <row r="652" spans="1:2" ht="15.75" customHeight="1" x14ac:dyDescent="0.25">
      <c r="A652" s="61"/>
      <c r="B652" s="61"/>
    </row>
    <row r="653" spans="1:2" ht="15.75" customHeight="1" x14ac:dyDescent="0.25">
      <c r="A653" s="61"/>
      <c r="B653" s="61"/>
    </row>
    <row r="654" spans="1:2" ht="15.75" customHeight="1" x14ac:dyDescent="0.25">
      <c r="A654" s="61"/>
      <c r="B654" s="61"/>
    </row>
    <row r="655" spans="1:2" ht="15.75" customHeight="1" x14ac:dyDescent="0.25">
      <c r="A655" s="61"/>
      <c r="B655" s="61"/>
    </row>
    <row r="656" spans="1:2" ht="15.75" customHeight="1" x14ac:dyDescent="0.25">
      <c r="A656" s="61"/>
      <c r="B656" s="61"/>
    </row>
    <row r="657" spans="1:2" ht="15.75" customHeight="1" x14ac:dyDescent="0.25">
      <c r="A657" s="61"/>
      <c r="B657" s="61"/>
    </row>
    <row r="658" spans="1:2" ht="15.75" customHeight="1" x14ac:dyDescent="0.25">
      <c r="A658" s="61"/>
      <c r="B658" s="61"/>
    </row>
    <row r="659" spans="1:2" ht="15.75" customHeight="1" x14ac:dyDescent="0.25">
      <c r="A659" s="61"/>
      <c r="B659" s="61"/>
    </row>
    <row r="660" spans="1:2" ht="15.75" customHeight="1" x14ac:dyDescent="0.25">
      <c r="A660" s="61"/>
      <c r="B660" s="61"/>
    </row>
    <row r="661" spans="1:2" ht="15.75" customHeight="1" x14ac:dyDescent="0.25">
      <c r="A661" s="61"/>
      <c r="B661" s="61"/>
    </row>
    <row r="662" spans="1:2" ht="15.75" customHeight="1" x14ac:dyDescent="0.25">
      <c r="A662" s="61"/>
      <c r="B662" s="61"/>
    </row>
    <row r="663" spans="1:2" ht="15.75" customHeight="1" x14ac:dyDescent="0.25">
      <c r="A663" s="61"/>
      <c r="B663" s="61"/>
    </row>
    <row r="664" spans="1:2" ht="15.75" customHeight="1" x14ac:dyDescent="0.25">
      <c r="A664" s="61"/>
      <c r="B664" s="61"/>
    </row>
    <row r="665" spans="1:2" ht="15.75" customHeight="1" x14ac:dyDescent="0.25">
      <c r="A665" s="61"/>
      <c r="B665" s="61"/>
    </row>
    <row r="666" spans="1:2" ht="15.75" customHeight="1" x14ac:dyDescent="0.25">
      <c r="A666" s="61"/>
      <c r="B666" s="61"/>
    </row>
    <row r="667" spans="1:2" ht="15.75" customHeight="1" x14ac:dyDescent="0.25">
      <c r="A667" s="61"/>
      <c r="B667" s="61"/>
    </row>
    <row r="668" spans="1:2" ht="15.75" customHeight="1" x14ac:dyDescent="0.25">
      <c r="A668" s="61"/>
      <c r="B668" s="61"/>
    </row>
    <row r="669" spans="1:2" ht="15.75" customHeight="1" x14ac:dyDescent="0.25">
      <c r="A669" s="61"/>
      <c r="B669" s="61"/>
    </row>
    <row r="670" spans="1:2" ht="15.75" customHeight="1" x14ac:dyDescent="0.25">
      <c r="A670" s="61"/>
      <c r="B670" s="61"/>
    </row>
    <row r="671" spans="1:2" ht="15.75" customHeight="1" x14ac:dyDescent="0.25">
      <c r="A671" s="61"/>
      <c r="B671" s="61"/>
    </row>
    <row r="672" spans="1:2" ht="15.75" customHeight="1" x14ac:dyDescent="0.25">
      <c r="A672" s="61"/>
      <c r="B672" s="61"/>
    </row>
    <row r="673" spans="1:2" ht="15.75" customHeight="1" x14ac:dyDescent="0.25">
      <c r="A673" s="61"/>
      <c r="B673" s="61"/>
    </row>
    <row r="674" spans="1:2" ht="15.75" customHeight="1" x14ac:dyDescent="0.25">
      <c r="A674" s="61"/>
      <c r="B674" s="61"/>
    </row>
    <row r="675" spans="1:2" ht="15.75" customHeight="1" x14ac:dyDescent="0.25">
      <c r="A675" s="61"/>
      <c r="B675" s="61"/>
    </row>
    <row r="676" spans="1:2" ht="15.75" customHeight="1" x14ac:dyDescent="0.25">
      <c r="A676" s="61"/>
      <c r="B676" s="61"/>
    </row>
    <row r="677" spans="1:2" ht="15.75" customHeight="1" x14ac:dyDescent="0.25">
      <c r="A677" s="61"/>
      <c r="B677" s="61"/>
    </row>
    <row r="678" spans="1:2" ht="15.75" customHeight="1" x14ac:dyDescent="0.25">
      <c r="A678" s="61"/>
      <c r="B678" s="61"/>
    </row>
    <row r="679" spans="1:2" ht="15.75" customHeight="1" x14ac:dyDescent="0.25">
      <c r="A679" s="61"/>
      <c r="B679" s="61"/>
    </row>
    <row r="680" spans="1:2" ht="15.75" customHeight="1" x14ac:dyDescent="0.25">
      <c r="A680" s="61"/>
      <c r="B680" s="61"/>
    </row>
    <row r="681" spans="1:2" ht="15.75" customHeight="1" x14ac:dyDescent="0.25">
      <c r="A681" s="61"/>
      <c r="B681" s="61"/>
    </row>
    <row r="682" spans="1:2" ht="15.75" customHeight="1" x14ac:dyDescent="0.25">
      <c r="A682" s="61"/>
      <c r="B682" s="61"/>
    </row>
    <row r="683" spans="1:2" ht="15.75" customHeight="1" x14ac:dyDescent="0.25">
      <c r="A683" s="61"/>
      <c r="B683" s="61"/>
    </row>
    <row r="684" spans="1:2" ht="15.75" customHeight="1" x14ac:dyDescent="0.25">
      <c r="A684" s="61"/>
      <c r="B684" s="61"/>
    </row>
    <row r="685" spans="1:2" ht="15.75" customHeight="1" x14ac:dyDescent="0.25">
      <c r="A685" s="61"/>
      <c r="B685" s="61"/>
    </row>
    <row r="686" spans="1:2" ht="15.75" customHeight="1" x14ac:dyDescent="0.25">
      <c r="A686" s="61"/>
      <c r="B686" s="61"/>
    </row>
    <row r="687" spans="1:2" ht="15.75" customHeight="1" x14ac:dyDescent="0.25">
      <c r="A687" s="61"/>
      <c r="B687" s="61"/>
    </row>
    <row r="688" spans="1:2" ht="15.75" customHeight="1" x14ac:dyDescent="0.25">
      <c r="A688" s="61"/>
      <c r="B688" s="61"/>
    </row>
    <row r="689" spans="1:2" ht="15.75" customHeight="1" x14ac:dyDescent="0.25">
      <c r="A689" s="61"/>
      <c r="B689" s="61"/>
    </row>
    <row r="690" spans="1:2" ht="15.75" customHeight="1" x14ac:dyDescent="0.25">
      <c r="A690" s="61"/>
      <c r="B690" s="61"/>
    </row>
    <row r="691" spans="1:2" ht="15.75" customHeight="1" x14ac:dyDescent="0.25">
      <c r="A691" s="61"/>
      <c r="B691" s="61"/>
    </row>
    <row r="692" spans="1:2" ht="15.75" customHeight="1" x14ac:dyDescent="0.25">
      <c r="A692" s="61"/>
      <c r="B692" s="61"/>
    </row>
    <row r="693" spans="1:2" ht="15.75" customHeight="1" x14ac:dyDescent="0.25">
      <c r="A693" s="61"/>
      <c r="B693" s="61"/>
    </row>
    <row r="694" spans="1:2" ht="15.75" customHeight="1" x14ac:dyDescent="0.25">
      <c r="A694" s="61"/>
      <c r="B694" s="61"/>
    </row>
    <row r="695" spans="1:2" ht="15.75" customHeight="1" x14ac:dyDescent="0.25">
      <c r="A695" s="61"/>
      <c r="B695" s="61"/>
    </row>
    <row r="696" spans="1:2" ht="15.75" customHeight="1" x14ac:dyDescent="0.25">
      <c r="A696" s="61"/>
      <c r="B696" s="61"/>
    </row>
    <row r="697" spans="1:2" ht="15.75" customHeight="1" x14ac:dyDescent="0.25">
      <c r="A697" s="61"/>
      <c r="B697" s="61"/>
    </row>
    <row r="698" spans="1:2" ht="15.75" customHeight="1" x14ac:dyDescent="0.25">
      <c r="A698" s="61"/>
      <c r="B698" s="61"/>
    </row>
    <row r="699" spans="1:2" ht="15.75" customHeight="1" x14ac:dyDescent="0.25">
      <c r="A699" s="61"/>
      <c r="B699" s="61"/>
    </row>
    <row r="700" spans="1:2" ht="15.75" customHeight="1" x14ac:dyDescent="0.25">
      <c r="A700" s="61"/>
      <c r="B700" s="61"/>
    </row>
    <row r="701" spans="1:2" ht="15.75" customHeight="1" x14ac:dyDescent="0.25">
      <c r="A701" s="61"/>
      <c r="B701" s="61"/>
    </row>
    <row r="702" spans="1:2" ht="15.75" customHeight="1" x14ac:dyDescent="0.25">
      <c r="A702" s="61"/>
      <c r="B702" s="61"/>
    </row>
    <row r="703" spans="1:2" ht="15.75" customHeight="1" x14ac:dyDescent="0.25">
      <c r="A703" s="61"/>
      <c r="B703" s="61"/>
    </row>
    <row r="704" spans="1:2" ht="15.75" customHeight="1" x14ac:dyDescent="0.25">
      <c r="A704" s="61"/>
      <c r="B704" s="61"/>
    </row>
    <row r="705" spans="1:2" ht="15.75" customHeight="1" x14ac:dyDescent="0.25">
      <c r="A705" s="61"/>
      <c r="B705" s="61"/>
    </row>
    <row r="706" spans="1:2" ht="15.75" customHeight="1" x14ac:dyDescent="0.25">
      <c r="A706" s="61"/>
      <c r="B706" s="61"/>
    </row>
    <row r="707" spans="1:2" ht="15.75" customHeight="1" x14ac:dyDescent="0.25">
      <c r="A707" s="61"/>
      <c r="B707" s="61"/>
    </row>
    <row r="708" spans="1:2" ht="15.75" customHeight="1" x14ac:dyDescent="0.25">
      <c r="A708" s="61"/>
      <c r="B708" s="61"/>
    </row>
    <row r="709" spans="1:2" ht="15.75" customHeight="1" x14ac:dyDescent="0.25">
      <c r="A709" s="61"/>
      <c r="B709" s="61"/>
    </row>
    <row r="710" spans="1:2" ht="15.75" customHeight="1" x14ac:dyDescent="0.25">
      <c r="A710" s="61"/>
      <c r="B710" s="61"/>
    </row>
    <row r="711" spans="1:2" ht="15.75" customHeight="1" x14ac:dyDescent="0.25">
      <c r="A711" s="61"/>
      <c r="B711" s="61"/>
    </row>
    <row r="712" spans="1:2" ht="15.75" customHeight="1" x14ac:dyDescent="0.25">
      <c r="A712" s="61"/>
      <c r="B712" s="61"/>
    </row>
    <row r="713" spans="1:2" ht="15.75" customHeight="1" x14ac:dyDescent="0.25">
      <c r="A713" s="61"/>
      <c r="B713" s="61"/>
    </row>
    <row r="714" spans="1:2" ht="15.75" customHeight="1" x14ac:dyDescent="0.25">
      <c r="A714" s="61"/>
      <c r="B714" s="61"/>
    </row>
    <row r="715" spans="1:2" ht="15.75" customHeight="1" x14ac:dyDescent="0.25">
      <c r="A715" s="61"/>
      <c r="B715" s="61"/>
    </row>
    <row r="716" spans="1:2" ht="15.75" customHeight="1" x14ac:dyDescent="0.25">
      <c r="A716" s="61"/>
      <c r="B716" s="61"/>
    </row>
    <row r="717" spans="1:2" ht="15.75" customHeight="1" x14ac:dyDescent="0.25">
      <c r="A717" s="61"/>
      <c r="B717" s="61"/>
    </row>
    <row r="718" spans="1:2" ht="15.75" customHeight="1" x14ac:dyDescent="0.25">
      <c r="A718" s="61"/>
      <c r="B718" s="61"/>
    </row>
    <row r="719" spans="1:2" ht="15.75" customHeight="1" x14ac:dyDescent="0.25">
      <c r="A719" s="61"/>
      <c r="B719" s="61"/>
    </row>
    <row r="720" spans="1:2" ht="15.75" customHeight="1" x14ac:dyDescent="0.25">
      <c r="A720" s="61"/>
      <c r="B720" s="61"/>
    </row>
    <row r="721" spans="1:2" ht="15.75" customHeight="1" x14ac:dyDescent="0.25">
      <c r="A721" s="61"/>
      <c r="B721" s="61"/>
    </row>
    <row r="722" spans="1:2" ht="15.75" customHeight="1" x14ac:dyDescent="0.25">
      <c r="A722" s="61"/>
      <c r="B722" s="61"/>
    </row>
    <row r="723" spans="1:2" ht="15.75" customHeight="1" x14ac:dyDescent="0.25">
      <c r="A723" s="61"/>
      <c r="B723" s="61"/>
    </row>
    <row r="724" spans="1:2" ht="15.75" customHeight="1" x14ac:dyDescent="0.25">
      <c r="A724" s="61"/>
      <c r="B724" s="61"/>
    </row>
    <row r="725" spans="1:2" ht="15.75" customHeight="1" x14ac:dyDescent="0.25">
      <c r="A725" s="61"/>
      <c r="B725" s="61"/>
    </row>
    <row r="726" spans="1:2" ht="15.75" customHeight="1" x14ac:dyDescent="0.25">
      <c r="A726" s="61"/>
      <c r="B726" s="61"/>
    </row>
    <row r="727" spans="1:2" ht="15.75" customHeight="1" x14ac:dyDescent="0.25">
      <c r="A727" s="61"/>
      <c r="B727" s="61"/>
    </row>
    <row r="728" spans="1:2" ht="15.75" customHeight="1" x14ac:dyDescent="0.25">
      <c r="A728" s="61"/>
      <c r="B728" s="61"/>
    </row>
    <row r="729" spans="1:2" ht="15.75" customHeight="1" x14ac:dyDescent="0.25">
      <c r="A729" s="61"/>
      <c r="B729" s="61"/>
    </row>
    <row r="730" spans="1:2" ht="15.75" customHeight="1" x14ac:dyDescent="0.25">
      <c r="A730" s="61"/>
      <c r="B730" s="61"/>
    </row>
    <row r="731" spans="1:2" ht="15.75" customHeight="1" x14ac:dyDescent="0.25">
      <c r="A731" s="61"/>
      <c r="B731" s="61"/>
    </row>
    <row r="732" spans="1:2" ht="15.75" customHeight="1" x14ac:dyDescent="0.25">
      <c r="A732" s="61"/>
      <c r="B732" s="61"/>
    </row>
    <row r="733" spans="1:2" ht="15.75" customHeight="1" x14ac:dyDescent="0.25">
      <c r="A733" s="61"/>
      <c r="B733" s="61"/>
    </row>
    <row r="734" spans="1:2" ht="15.75" customHeight="1" x14ac:dyDescent="0.25">
      <c r="A734" s="61"/>
      <c r="B734" s="61"/>
    </row>
    <row r="735" spans="1:2" ht="15.75" customHeight="1" x14ac:dyDescent="0.25">
      <c r="A735" s="61"/>
      <c r="B735" s="61"/>
    </row>
    <row r="736" spans="1:2" ht="15.75" customHeight="1" x14ac:dyDescent="0.25">
      <c r="A736" s="61"/>
      <c r="B736" s="61"/>
    </row>
    <row r="737" spans="1:2" ht="15.75" customHeight="1" x14ac:dyDescent="0.25">
      <c r="A737" s="61"/>
      <c r="B737" s="61"/>
    </row>
    <row r="738" spans="1:2" ht="15.75" customHeight="1" x14ac:dyDescent="0.25">
      <c r="A738" s="61"/>
      <c r="B738" s="61"/>
    </row>
    <row r="739" spans="1:2" ht="15.75" customHeight="1" x14ac:dyDescent="0.25">
      <c r="A739" s="61"/>
      <c r="B739" s="61"/>
    </row>
    <row r="740" spans="1:2" ht="15.75" customHeight="1" x14ac:dyDescent="0.25">
      <c r="A740" s="61"/>
      <c r="B740" s="61"/>
    </row>
    <row r="741" spans="1:2" ht="15.75" customHeight="1" x14ac:dyDescent="0.25">
      <c r="A741" s="61"/>
      <c r="B741" s="61"/>
    </row>
    <row r="742" spans="1:2" ht="15.75" customHeight="1" x14ac:dyDescent="0.25">
      <c r="A742" s="61"/>
      <c r="B742" s="61"/>
    </row>
    <row r="743" spans="1:2" ht="15.75" customHeight="1" x14ac:dyDescent="0.25">
      <c r="A743" s="61"/>
      <c r="B743" s="61"/>
    </row>
    <row r="744" spans="1:2" ht="15.75" customHeight="1" x14ac:dyDescent="0.25">
      <c r="A744" s="61"/>
      <c r="B744" s="61"/>
    </row>
    <row r="745" spans="1:2" ht="15.75" customHeight="1" x14ac:dyDescent="0.25">
      <c r="A745" s="61"/>
      <c r="B745" s="61"/>
    </row>
    <row r="746" spans="1:2" ht="15.75" customHeight="1" x14ac:dyDescent="0.25">
      <c r="A746" s="61"/>
      <c r="B746" s="61"/>
    </row>
    <row r="747" spans="1:2" ht="15.75" customHeight="1" x14ac:dyDescent="0.25">
      <c r="A747" s="61"/>
      <c r="B747" s="61"/>
    </row>
    <row r="748" spans="1:2" ht="15.75" customHeight="1" x14ac:dyDescent="0.25">
      <c r="A748" s="61"/>
      <c r="B748" s="61"/>
    </row>
    <row r="749" spans="1:2" ht="15.75" customHeight="1" x14ac:dyDescent="0.25">
      <c r="A749" s="61"/>
      <c r="B749" s="61"/>
    </row>
    <row r="750" spans="1:2" ht="15.75" customHeight="1" x14ac:dyDescent="0.25">
      <c r="A750" s="61"/>
      <c r="B750" s="61"/>
    </row>
    <row r="751" spans="1:2" ht="15.75" customHeight="1" x14ac:dyDescent="0.25">
      <c r="A751" s="61"/>
      <c r="B751" s="61"/>
    </row>
    <row r="752" spans="1:2" ht="15.75" customHeight="1" x14ac:dyDescent="0.25">
      <c r="A752" s="61"/>
      <c r="B752" s="61"/>
    </row>
    <row r="753" spans="1:2" ht="15.75" customHeight="1" x14ac:dyDescent="0.25">
      <c r="A753" s="61"/>
      <c r="B753" s="61"/>
    </row>
    <row r="754" spans="1:2" ht="15.75" customHeight="1" x14ac:dyDescent="0.25">
      <c r="A754" s="61"/>
      <c r="B754" s="61"/>
    </row>
    <row r="755" spans="1:2" ht="15.75" customHeight="1" x14ac:dyDescent="0.25">
      <c r="A755" s="61"/>
      <c r="B755" s="61"/>
    </row>
    <row r="756" spans="1:2" ht="15.75" customHeight="1" x14ac:dyDescent="0.25">
      <c r="A756" s="61"/>
      <c r="B756" s="61"/>
    </row>
    <row r="757" spans="1:2" ht="15.75" customHeight="1" x14ac:dyDescent="0.25">
      <c r="A757" s="61"/>
      <c r="B757" s="61"/>
    </row>
    <row r="758" spans="1:2" ht="15.75" customHeight="1" x14ac:dyDescent="0.25">
      <c r="A758" s="61"/>
      <c r="B758" s="61"/>
    </row>
    <row r="759" spans="1:2" ht="15.75" customHeight="1" x14ac:dyDescent="0.25">
      <c r="A759" s="61"/>
      <c r="B759" s="61"/>
    </row>
    <row r="760" spans="1:2" ht="15.75" customHeight="1" x14ac:dyDescent="0.25">
      <c r="A760" s="61"/>
      <c r="B760" s="61"/>
    </row>
    <row r="761" spans="1:2" ht="15.75" customHeight="1" x14ac:dyDescent="0.25">
      <c r="A761" s="61"/>
      <c r="B761" s="61"/>
    </row>
    <row r="762" spans="1:2" ht="15.75" customHeight="1" x14ac:dyDescent="0.25">
      <c r="A762" s="61"/>
      <c r="B762" s="61"/>
    </row>
    <row r="763" spans="1:2" ht="15.75" customHeight="1" x14ac:dyDescent="0.25">
      <c r="A763" s="61"/>
      <c r="B763" s="61"/>
    </row>
    <row r="764" spans="1:2" ht="15.75" customHeight="1" x14ac:dyDescent="0.25">
      <c r="A764" s="61"/>
      <c r="B764" s="61"/>
    </row>
    <row r="765" spans="1:2" ht="15.75" customHeight="1" x14ac:dyDescent="0.25">
      <c r="A765" s="61"/>
      <c r="B765" s="61"/>
    </row>
    <row r="766" spans="1:2" ht="15.75" customHeight="1" x14ac:dyDescent="0.25">
      <c r="A766" s="61"/>
      <c r="B766" s="61"/>
    </row>
    <row r="767" spans="1:2" ht="15.75" customHeight="1" x14ac:dyDescent="0.25">
      <c r="A767" s="61"/>
      <c r="B767" s="61"/>
    </row>
    <row r="768" spans="1:2" ht="15.75" customHeight="1" x14ac:dyDescent="0.25">
      <c r="A768" s="61"/>
      <c r="B768" s="61"/>
    </row>
    <row r="769" spans="1:2" ht="15.75" customHeight="1" x14ac:dyDescent="0.25">
      <c r="A769" s="61"/>
      <c r="B769" s="61"/>
    </row>
    <row r="770" spans="1:2" ht="15.75" customHeight="1" x14ac:dyDescent="0.25">
      <c r="A770" s="61"/>
      <c r="B770" s="61"/>
    </row>
    <row r="771" spans="1:2" ht="15.75" customHeight="1" x14ac:dyDescent="0.25">
      <c r="A771" s="61"/>
      <c r="B771" s="61"/>
    </row>
    <row r="772" spans="1:2" ht="15.75" customHeight="1" x14ac:dyDescent="0.25">
      <c r="A772" s="61"/>
      <c r="B772" s="61"/>
    </row>
    <row r="773" spans="1:2" ht="15.75" customHeight="1" x14ac:dyDescent="0.25">
      <c r="A773" s="61"/>
      <c r="B773" s="61"/>
    </row>
    <row r="774" spans="1:2" ht="15.75" customHeight="1" x14ac:dyDescent="0.25">
      <c r="A774" s="61"/>
      <c r="B774" s="61"/>
    </row>
    <row r="775" spans="1:2" ht="15.75" customHeight="1" x14ac:dyDescent="0.25">
      <c r="A775" s="61"/>
      <c r="B775" s="61"/>
    </row>
    <row r="776" spans="1:2" ht="15.75" customHeight="1" x14ac:dyDescent="0.25">
      <c r="A776" s="61"/>
      <c r="B776" s="61"/>
    </row>
    <row r="777" spans="1:2" ht="15.75" customHeight="1" x14ac:dyDescent="0.25">
      <c r="A777" s="61"/>
      <c r="B777" s="61"/>
    </row>
    <row r="778" spans="1:2" ht="15.75" customHeight="1" x14ac:dyDescent="0.25">
      <c r="A778" s="61"/>
      <c r="B778" s="61"/>
    </row>
    <row r="779" spans="1:2" ht="15.75" customHeight="1" x14ac:dyDescent="0.25">
      <c r="A779" s="61"/>
      <c r="B779" s="61"/>
    </row>
    <row r="780" spans="1:2" ht="15.75" customHeight="1" x14ac:dyDescent="0.25">
      <c r="A780" s="61"/>
      <c r="B780" s="61"/>
    </row>
    <row r="781" spans="1:2" ht="15.75" customHeight="1" x14ac:dyDescent="0.25">
      <c r="A781" s="61"/>
      <c r="B781" s="61"/>
    </row>
    <row r="782" spans="1:2" ht="15.75" customHeight="1" x14ac:dyDescent="0.25">
      <c r="A782" s="61"/>
      <c r="B782" s="61"/>
    </row>
    <row r="783" spans="1:2" ht="15.75" customHeight="1" x14ac:dyDescent="0.25">
      <c r="A783" s="61"/>
      <c r="B783" s="61"/>
    </row>
    <row r="784" spans="1:2" ht="15.75" customHeight="1" x14ac:dyDescent="0.25">
      <c r="A784" s="61"/>
      <c r="B784" s="61"/>
    </row>
    <row r="785" spans="1:2" ht="15.75" customHeight="1" x14ac:dyDescent="0.25">
      <c r="A785" s="61"/>
      <c r="B785" s="61"/>
    </row>
    <row r="786" spans="1:2" ht="15.75" customHeight="1" x14ac:dyDescent="0.25">
      <c r="A786" s="61"/>
      <c r="B786" s="61"/>
    </row>
    <row r="787" spans="1:2" ht="15.75" customHeight="1" x14ac:dyDescent="0.25">
      <c r="A787" s="61"/>
      <c r="B787" s="61"/>
    </row>
    <row r="788" spans="1:2" ht="15.75" customHeight="1" x14ac:dyDescent="0.25">
      <c r="A788" s="61"/>
      <c r="B788" s="61"/>
    </row>
    <row r="789" spans="1:2" ht="15.75" customHeight="1" x14ac:dyDescent="0.25">
      <c r="A789" s="61"/>
      <c r="B789" s="61"/>
    </row>
    <row r="790" spans="1:2" ht="15.75" customHeight="1" x14ac:dyDescent="0.25">
      <c r="A790" s="61"/>
      <c r="B790" s="61"/>
    </row>
    <row r="791" spans="1:2" ht="15.75" customHeight="1" x14ac:dyDescent="0.25">
      <c r="A791" s="61"/>
      <c r="B791" s="61"/>
    </row>
    <row r="792" spans="1:2" ht="15.75" customHeight="1" x14ac:dyDescent="0.25">
      <c r="A792" s="61"/>
      <c r="B792" s="61"/>
    </row>
    <row r="793" spans="1:2" ht="15.75" customHeight="1" x14ac:dyDescent="0.25">
      <c r="A793" s="61"/>
      <c r="B793" s="61"/>
    </row>
    <row r="794" spans="1:2" ht="15.75" customHeight="1" x14ac:dyDescent="0.25">
      <c r="A794" s="61"/>
      <c r="B794" s="61"/>
    </row>
    <row r="795" spans="1:2" ht="15.75" customHeight="1" x14ac:dyDescent="0.25">
      <c r="A795" s="61"/>
      <c r="B795" s="61"/>
    </row>
    <row r="796" spans="1:2" ht="15.75" customHeight="1" x14ac:dyDescent="0.25">
      <c r="A796" s="61"/>
      <c r="B796" s="61"/>
    </row>
    <row r="797" spans="1:2" ht="15.75" customHeight="1" x14ac:dyDescent="0.25">
      <c r="A797" s="61"/>
      <c r="B797" s="61"/>
    </row>
    <row r="798" spans="1:2" ht="15.75" customHeight="1" x14ac:dyDescent="0.25">
      <c r="A798" s="61"/>
      <c r="B798" s="61"/>
    </row>
    <row r="799" spans="1:2" ht="15.75" customHeight="1" x14ac:dyDescent="0.25">
      <c r="A799" s="61"/>
      <c r="B799" s="61"/>
    </row>
    <row r="800" spans="1:2" ht="15.75" customHeight="1" x14ac:dyDescent="0.25">
      <c r="A800" s="61"/>
      <c r="B800" s="61"/>
    </row>
    <row r="801" spans="1:2" ht="15.75" customHeight="1" x14ac:dyDescent="0.25">
      <c r="A801" s="61"/>
      <c r="B801" s="61"/>
    </row>
    <row r="802" spans="1:2" ht="15.75" customHeight="1" x14ac:dyDescent="0.25">
      <c r="A802" s="61"/>
      <c r="B802" s="61"/>
    </row>
    <row r="803" spans="1:2" ht="15.75" customHeight="1" x14ac:dyDescent="0.25">
      <c r="A803" s="61"/>
      <c r="B803" s="61"/>
    </row>
    <row r="804" spans="1:2" ht="15.75" customHeight="1" x14ac:dyDescent="0.25">
      <c r="A804" s="61"/>
      <c r="B804" s="61"/>
    </row>
    <row r="805" spans="1:2" ht="15.75" customHeight="1" x14ac:dyDescent="0.25">
      <c r="A805" s="61"/>
      <c r="B805" s="61"/>
    </row>
    <row r="806" spans="1:2" ht="15.75" customHeight="1" x14ac:dyDescent="0.25">
      <c r="A806" s="61"/>
      <c r="B806" s="61"/>
    </row>
    <row r="807" spans="1:2" ht="15.75" customHeight="1" x14ac:dyDescent="0.25">
      <c r="A807" s="61"/>
      <c r="B807" s="61"/>
    </row>
    <row r="808" spans="1:2" ht="15.75" customHeight="1" x14ac:dyDescent="0.25">
      <c r="A808" s="61"/>
      <c r="B808" s="61"/>
    </row>
    <row r="809" spans="1:2" ht="15.75" customHeight="1" x14ac:dyDescent="0.25">
      <c r="A809" s="61"/>
      <c r="B809" s="61"/>
    </row>
    <row r="810" spans="1:2" ht="15.75" customHeight="1" x14ac:dyDescent="0.25">
      <c r="A810" s="61"/>
      <c r="B810" s="61"/>
    </row>
    <row r="811" spans="1:2" ht="15.75" customHeight="1" x14ac:dyDescent="0.25">
      <c r="A811" s="61"/>
      <c r="B811" s="61"/>
    </row>
    <row r="812" spans="1:2" ht="15.75" customHeight="1" x14ac:dyDescent="0.25">
      <c r="A812" s="61"/>
      <c r="B812" s="61"/>
    </row>
    <row r="813" spans="1:2" ht="15.75" customHeight="1" x14ac:dyDescent="0.25">
      <c r="A813" s="61"/>
      <c r="B813" s="61"/>
    </row>
    <row r="814" spans="1:2" ht="15.75" customHeight="1" x14ac:dyDescent="0.25">
      <c r="A814" s="61"/>
      <c r="B814" s="61"/>
    </row>
    <row r="815" spans="1:2" ht="15.75" customHeight="1" x14ac:dyDescent="0.25">
      <c r="A815" s="61"/>
      <c r="B815" s="61"/>
    </row>
    <row r="816" spans="1:2" ht="15.75" customHeight="1" x14ac:dyDescent="0.25">
      <c r="A816" s="61"/>
      <c r="B816" s="61"/>
    </row>
    <row r="817" spans="1:2" ht="15.75" customHeight="1" x14ac:dyDescent="0.25">
      <c r="A817" s="61"/>
      <c r="B817" s="61"/>
    </row>
    <row r="818" spans="1:2" ht="15.75" customHeight="1" x14ac:dyDescent="0.25">
      <c r="A818" s="61"/>
      <c r="B818" s="61"/>
    </row>
    <row r="819" spans="1:2" ht="15.75" customHeight="1" x14ac:dyDescent="0.25">
      <c r="A819" s="61"/>
      <c r="B819" s="61"/>
    </row>
    <row r="820" spans="1:2" ht="15.75" customHeight="1" x14ac:dyDescent="0.25">
      <c r="A820" s="61"/>
      <c r="B820" s="61"/>
    </row>
    <row r="821" spans="1:2" ht="15.75" customHeight="1" x14ac:dyDescent="0.25">
      <c r="A821" s="61"/>
      <c r="B821" s="61"/>
    </row>
    <row r="822" spans="1:2" ht="15.75" customHeight="1" x14ac:dyDescent="0.25">
      <c r="A822" s="61"/>
      <c r="B822" s="61"/>
    </row>
    <row r="823" spans="1:2" ht="15.75" customHeight="1" x14ac:dyDescent="0.25">
      <c r="A823" s="61"/>
      <c r="B823" s="61"/>
    </row>
    <row r="824" spans="1:2" ht="15.75" customHeight="1" x14ac:dyDescent="0.25">
      <c r="A824" s="61"/>
      <c r="B824" s="61"/>
    </row>
    <row r="825" spans="1:2" ht="15.75" customHeight="1" x14ac:dyDescent="0.25">
      <c r="A825" s="61"/>
      <c r="B825" s="61"/>
    </row>
    <row r="826" spans="1:2" ht="15.75" customHeight="1" x14ac:dyDescent="0.25">
      <c r="A826" s="61"/>
      <c r="B826" s="61"/>
    </row>
    <row r="827" spans="1:2" ht="15.75" customHeight="1" x14ac:dyDescent="0.25">
      <c r="A827" s="61"/>
      <c r="B827" s="61"/>
    </row>
    <row r="828" spans="1:2" ht="15.75" customHeight="1" x14ac:dyDescent="0.25">
      <c r="A828" s="61"/>
      <c r="B828" s="61"/>
    </row>
    <row r="829" spans="1:2" ht="15.75" customHeight="1" x14ac:dyDescent="0.25">
      <c r="A829" s="61"/>
      <c r="B829" s="61"/>
    </row>
    <row r="830" spans="1:2" ht="15.75" customHeight="1" x14ac:dyDescent="0.25">
      <c r="A830" s="61"/>
      <c r="B830" s="61"/>
    </row>
    <row r="831" spans="1:2" ht="15.75" customHeight="1" x14ac:dyDescent="0.25">
      <c r="A831" s="61"/>
      <c r="B831" s="61"/>
    </row>
    <row r="832" spans="1:2" ht="15.75" customHeight="1" x14ac:dyDescent="0.25">
      <c r="A832" s="61"/>
      <c r="B832" s="61"/>
    </row>
    <row r="833" spans="1:2" ht="15.75" customHeight="1" x14ac:dyDescent="0.25">
      <c r="A833" s="61"/>
      <c r="B833" s="61"/>
    </row>
    <row r="834" spans="1:2" ht="15.75" customHeight="1" x14ac:dyDescent="0.25">
      <c r="A834" s="61"/>
      <c r="B834" s="61"/>
    </row>
    <row r="835" spans="1:2" ht="15.75" customHeight="1" x14ac:dyDescent="0.25">
      <c r="A835" s="61"/>
      <c r="B835" s="61"/>
    </row>
    <row r="836" spans="1:2" ht="15.75" customHeight="1" x14ac:dyDescent="0.25">
      <c r="A836" s="61"/>
      <c r="B836" s="61"/>
    </row>
    <row r="837" spans="1:2" ht="15.75" customHeight="1" x14ac:dyDescent="0.25">
      <c r="A837" s="61"/>
      <c r="B837" s="61"/>
    </row>
    <row r="838" spans="1:2" ht="15.75" customHeight="1" x14ac:dyDescent="0.25">
      <c r="A838" s="61"/>
      <c r="B838" s="61"/>
    </row>
    <row r="839" spans="1:2" ht="15.75" customHeight="1" x14ac:dyDescent="0.25">
      <c r="A839" s="61"/>
      <c r="B839" s="61"/>
    </row>
    <row r="840" spans="1:2" ht="15.75" customHeight="1" x14ac:dyDescent="0.25">
      <c r="A840" s="61"/>
      <c r="B840" s="61"/>
    </row>
    <row r="841" spans="1:2" ht="15.75" customHeight="1" x14ac:dyDescent="0.25">
      <c r="A841" s="61"/>
      <c r="B841" s="61"/>
    </row>
    <row r="842" spans="1:2" ht="15.75" customHeight="1" x14ac:dyDescent="0.25">
      <c r="A842" s="61"/>
      <c r="B842" s="61"/>
    </row>
    <row r="843" spans="1:2" ht="15.75" customHeight="1" x14ac:dyDescent="0.25">
      <c r="A843" s="61"/>
      <c r="B843" s="61"/>
    </row>
    <row r="844" spans="1:2" ht="15.75" customHeight="1" x14ac:dyDescent="0.25">
      <c r="A844" s="61"/>
      <c r="B844" s="61"/>
    </row>
    <row r="845" spans="1:2" ht="15.75" customHeight="1" x14ac:dyDescent="0.25">
      <c r="A845" s="61"/>
      <c r="B845" s="61"/>
    </row>
    <row r="846" spans="1:2" ht="15.75" customHeight="1" x14ac:dyDescent="0.25">
      <c r="A846" s="61"/>
      <c r="B846" s="61"/>
    </row>
    <row r="847" spans="1:2" ht="15.75" customHeight="1" x14ac:dyDescent="0.25">
      <c r="A847" s="61"/>
      <c r="B847" s="61"/>
    </row>
    <row r="848" spans="1:2" ht="15.75" customHeight="1" x14ac:dyDescent="0.25">
      <c r="A848" s="61"/>
      <c r="B848" s="61"/>
    </row>
    <row r="849" spans="1:2" ht="15.75" customHeight="1" x14ac:dyDescent="0.25">
      <c r="A849" s="61"/>
      <c r="B849" s="61"/>
    </row>
    <row r="850" spans="1:2" ht="15.75" customHeight="1" x14ac:dyDescent="0.25">
      <c r="A850" s="61"/>
      <c r="B850" s="61"/>
    </row>
    <row r="851" spans="1:2" ht="15.75" customHeight="1" x14ac:dyDescent="0.25">
      <c r="A851" s="61"/>
      <c r="B851" s="61"/>
    </row>
    <row r="852" spans="1:2" ht="15.75" customHeight="1" x14ac:dyDescent="0.25">
      <c r="A852" s="61"/>
      <c r="B852" s="61"/>
    </row>
    <row r="853" spans="1:2" ht="15.75" customHeight="1" x14ac:dyDescent="0.25">
      <c r="A853" s="61"/>
      <c r="B853" s="61"/>
    </row>
    <row r="854" spans="1:2" ht="15.75" customHeight="1" x14ac:dyDescent="0.25">
      <c r="A854" s="61"/>
      <c r="B854" s="61"/>
    </row>
    <row r="855" spans="1:2" ht="15.75" customHeight="1" x14ac:dyDescent="0.25">
      <c r="A855" s="61"/>
      <c r="B855" s="61"/>
    </row>
    <row r="856" spans="1:2" ht="15.75" customHeight="1" x14ac:dyDescent="0.25">
      <c r="A856" s="61"/>
      <c r="B856" s="61"/>
    </row>
    <row r="857" spans="1:2" ht="15.75" customHeight="1" x14ac:dyDescent="0.25">
      <c r="A857" s="61"/>
      <c r="B857" s="61"/>
    </row>
    <row r="858" spans="1:2" ht="15.75" customHeight="1" x14ac:dyDescent="0.25">
      <c r="A858" s="61"/>
      <c r="B858" s="61"/>
    </row>
    <row r="859" spans="1:2" ht="15.75" customHeight="1" x14ac:dyDescent="0.25">
      <c r="A859" s="61"/>
      <c r="B859" s="61"/>
    </row>
    <row r="860" spans="1:2" ht="15.75" customHeight="1" x14ac:dyDescent="0.25">
      <c r="A860" s="61"/>
      <c r="B860" s="61"/>
    </row>
    <row r="861" spans="1:2" ht="15.75" customHeight="1" x14ac:dyDescent="0.25">
      <c r="A861" s="61"/>
      <c r="B861" s="61"/>
    </row>
    <row r="862" spans="1:2" ht="15.75" customHeight="1" x14ac:dyDescent="0.25">
      <c r="A862" s="61"/>
      <c r="B862" s="61"/>
    </row>
    <row r="863" spans="1:2" ht="15.75" customHeight="1" x14ac:dyDescent="0.25">
      <c r="A863" s="61"/>
      <c r="B863" s="61"/>
    </row>
    <row r="864" spans="1:2" ht="15.75" customHeight="1" x14ac:dyDescent="0.25">
      <c r="A864" s="61"/>
      <c r="B864" s="61"/>
    </row>
    <row r="865" spans="1:2" ht="15.75" customHeight="1" x14ac:dyDescent="0.25">
      <c r="A865" s="61"/>
      <c r="B865" s="61"/>
    </row>
    <row r="866" spans="1:2" ht="15.75" customHeight="1" x14ac:dyDescent="0.25">
      <c r="A866" s="61"/>
      <c r="B866" s="61"/>
    </row>
    <row r="867" spans="1:2" ht="15.75" customHeight="1" x14ac:dyDescent="0.25">
      <c r="A867" s="61"/>
      <c r="B867" s="61"/>
    </row>
    <row r="868" spans="1:2" ht="15.75" customHeight="1" x14ac:dyDescent="0.25">
      <c r="A868" s="61"/>
      <c r="B868" s="61"/>
    </row>
    <row r="869" spans="1:2" ht="15.75" customHeight="1" x14ac:dyDescent="0.25">
      <c r="A869" s="61"/>
      <c r="B869" s="61"/>
    </row>
    <row r="870" spans="1:2" ht="15.75" customHeight="1" x14ac:dyDescent="0.25">
      <c r="A870" s="61"/>
      <c r="B870" s="61"/>
    </row>
    <row r="871" spans="1:2" ht="15.75" customHeight="1" x14ac:dyDescent="0.25">
      <c r="A871" s="61"/>
      <c r="B871" s="61"/>
    </row>
    <row r="872" spans="1:2" ht="15.75" customHeight="1" x14ac:dyDescent="0.25">
      <c r="A872" s="61"/>
      <c r="B872" s="61"/>
    </row>
    <row r="873" spans="1:2" ht="15.75" customHeight="1" x14ac:dyDescent="0.25">
      <c r="A873" s="61"/>
      <c r="B873" s="61"/>
    </row>
    <row r="874" spans="1:2" ht="15.75" customHeight="1" x14ac:dyDescent="0.25">
      <c r="A874" s="61"/>
      <c r="B874" s="61"/>
    </row>
    <row r="875" spans="1:2" ht="15.75" customHeight="1" x14ac:dyDescent="0.25">
      <c r="A875" s="61"/>
      <c r="B875" s="61"/>
    </row>
    <row r="876" spans="1:2" ht="15.75" customHeight="1" x14ac:dyDescent="0.25">
      <c r="A876" s="61"/>
      <c r="B876" s="61"/>
    </row>
    <row r="877" spans="1:2" ht="15.75" customHeight="1" x14ac:dyDescent="0.25">
      <c r="A877" s="61"/>
      <c r="B877" s="61"/>
    </row>
    <row r="878" spans="1:2" ht="15.75" customHeight="1" x14ac:dyDescent="0.25">
      <c r="A878" s="61"/>
      <c r="B878" s="61"/>
    </row>
    <row r="879" spans="1:2" ht="15.75" customHeight="1" x14ac:dyDescent="0.25">
      <c r="A879" s="61"/>
      <c r="B879" s="61"/>
    </row>
    <row r="880" spans="1:2" ht="15.75" customHeight="1" x14ac:dyDescent="0.25">
      <c r="A880" s="61"/>
      <c r="B880" s="61"/>
    </row>
    <row r="881" spans="1:2" ht="15.75" customHeight="1" x14ac:dyDescent="0.25">
      <c r="A881" s="61"/>
      <c r="B881" s="61"/>
    </row>
    <row r="882" spans="1:2" ht="15.75" customHeight="1" x14ac:dyDescent="0.25">
      <c r="A882" s="61"/>
      <c r="B882" s="61"/>
    </row>
    <row r="883" spans="1:2" ht="15.75" customHeight="1" x14ac:dyDescent="0.25">
      <c r="A883" s="61"/>
      <c r="B883" s="61"/>
    </row>
    <row r="884" spans="1:2" ht="15.75" customHeight="1" x14ac:dyDescent="0.25">
      <c r="A884" s="61"/>
      <c r="B884" s="61"/>
    </row>
    <row r="885" spans="1:2" ht="15.75" customHeight="1" x14ac:dyDescent="0.25">
      <c r="A885" s="61"/>
      <c r="B885" s="61"/>
    </row>
    <row r="886" spans="1:2" ht="15.75" customHeight="1" x14ac:dyDescent="0.25">
      <c r="A886" s="61"/>
      <c r="B886" s="61"/>
    </row>
    <row r="887" spans="1:2" ht="15.75" customHeight="1" x14ac:dyDescent="0.25">
      <c r="A887" s="61"/>
      <c r="B887" s="61"/>
    </row>
    <row r="888" spans="1:2" ht="15.75" customHeight="1" x14ac:dyDescent="0.25">
      <c r="A888" s="61"/>
      <c r="B888" s="61"/>
    </row>
    <row r="889" spans="1:2" ht="15.75" customHeight="1" x14ac:dyDescent="0.25">
      <c r="A889" s="61"/>
      <c r="B889" s="61"/>
    </row>
    <row r="890" spans="1:2" ht="15.75" customHeight="1" x14ac:dyDescent="0.25">
      <c r="A890" s="61"/>
      <c r="B890" s="61"/>
    </row>
    <row r="891" spans="1:2" ht="15.75" customHeight="1" x14ac:dyDescent="0.25">
      <c r="A891" s="61"/>
      <c r="B891" s="61"/>
    </row>
    <row r="892" spans="1:2" ht="15.75" customHeight="1" x14ac:dyDescent="0.25">
      <c r="A892" s="61"/>
      <c r="B892" s="61"/>
    </row>
    <row r="893" spans="1:2" ht="15.75" customHeight="1" x14ac:dyDescent="0.25">
      <c r="A893" s="61"/>
      <c r="B893" s="61"/>
    </row>
    <row r="894" spans="1:2" ht="15.75" customHeight="1" x14ac:dyDescent="0.25">
      <c r="A894" s="61"/>
      <c r="B894" s="61"/>
    </row>
    <row r="895" spans="1:2" ht="15.75" customHeight="1" x14ac:dyDescent="0.25">
      <c r="A895" s="61"/>
      <c r="B895" s="61"/>
    </row>
    <row r="896" spans="1:2" ht="15.75" customHeight="1" x14ac:dyDescent="0.25">
      <c r="A896" s="61"/>
      <c r="B896" s="61"/>
    </row>
    <row r="897" spans="1:2" ht="15.75" customHeight="1" x14ac:dyDescent="0.25">
      <c r="A897" s="61"/>
      <c r="B897" s="61"/>
    </row>
    <row r="898" spans="1:2" ht="15.75" customHeight="1" x14ac:dyDescent="0.25">
      <c r="A898" s="61"/>
      <c r="B898" s="61"/>
    </row>
    <row r="899" spans="1:2" ht="15.75" customHeight="1" x14ac:dyDescent="0.25">
      <c r="A899" s="61"/>
      <c r="B899" s="61"/>
    </row>
    <row r="900" spans="1:2" ht="15.75" customHeight="1" x14ac:dyDescent="0.25">
      <c r="A900" s="61"/>
      <c r="B900" s="61"/>
    </row>
    <row r="901" spans="1:2" ht="15.75" customHeight="1" x14ac:dyDescent="0.25">
      <c r="A901" s="61"/>
      <c r="B901" s="61"/>
    </row>
    <row r="902" spans="1:2" ht="15.75" customHeight="1" x14ac:dyDescent="0.25">
      <c r="A902" s="61"/>
      <c r="B902" s="61"/>
    </row>
    <row r="903" spans="1:2" ht="15.75" customHeight="1" x14ac:dyDescent="0.25">
      <c r="A903" s="61"/>
      <c r="B903" s="61"/>
    </row>
    <row r="904" spans="1:2" ht="15.75" customHeight="1" x14ac:dyDescent="0.25">
      <c r="A904" s="61"/>
      <c r="B904" s="61"/>
    </row>
    <row r="905" spans="1:2" ht="15.75" customHeight="1" x14ac:dyDescent="0.25">
      <c r="A905" s="61"/>
      <c r="B905" s="61"/>
    </row>
    <row r="906" spans="1:2" ht="15.75" customHeight="1" x14ac:dyDescent="0.25">
      <c r="A906" s="61"/>
      <c r="B906" s="61"/>
    </row>
    <row r="907" spans="1:2" ht="15.75" customHeight="1" x14ac:dyDescent="0.25">
      <c r="A907" s="61"/>
      <c r="B907" s="61"/>
    </row>
    <row r="908" spans="1:2" ht="15.75" customHeight="1" x14ac:dyDescent="0.25">
      <c r="A908" s="61"/>
      <c r="B908" s="61"/>
    </row>
    <row r="909" spans="1:2" ht="15.75" customHeight="1" x14ac:dyDescent="0.25">
      <c r="A909" s="61"/>
      <c r="B909" s="61"/>
    </row>
    <row r="910" spans="1:2" ht="15.75" customHeight="1" x14ac:dyDescent="0.25">
      <c r="A910" s="61"/>
      <c r="B910" s="61"/>
    </row>
    <row r="911" spans="1:2" ht="15.75" customHeight="1" x14ac:dyDescent="0.25">
      <c r="A911" s="61"/>
      <c r="B911" s="61"/>
    </row>
    <row r="912" spans="1:2" ht="15.75" customHeight="1" x14ac:dyDescent="0.25">
      <c r="A912" s="61"/>
      <c r="B912" s="61"/>
    </row>
    <row r="913" spans="1:2" ht="15.75" customHeight="1" x14ac:dyDescent="0.25">
      <c r="A913" s="61"/>
      <c r="B913" s="61"/>
    </row>
    <row r="914" spans="1:2" ht="15.75" customHeight="1" x14ac:dyDescent="0.25">
      <c r="A914" s="61"/>
      <c r="B914" s="61"/>
    </row>
    <row r="915" spans="1:2" ht="15.75" customHeight="1" x14ac:dyDescent="0.25">
      <c r="A915" s="61"/>
      <c r="B915" s="61"/>
    </row>
    <row r="916" spans="1:2" ht="15.75" customHeight="1" x14ac:dyDescent="0.25">
      <c r="A916" s="61"/>
      <c r="B916" s="61"/>
    </row>
    <row r="917" spans="1:2" ht="15.75" customHeight="1" x14ac:dyDescent="0.25">
      <c r="A917" s="61"/>
      <c r="B917" s="61"/>
    </row>
    <row r="918" spans="1:2" ht="15.75" customHeight="1" x14ac:dyDescent="0.25">
      <c r="A918" s="61"/>
      <c r="B918" s="61"/>
    </row>
    <row r="919" spans="1:2" ht="15.75" customHeight="1" x14ac:dyDescent="0.25">
      <c r="A919" s="61"/>
      <c r="B919" s="61"/>
    </row>
    <row r="920" spans="1:2" ht="15.75" customHeight="1" x14ac:dyDescent="0.25">
      <c r="A920" s="61"/>
      <c r="B920" s="61"/>
    </row>
    <row r="921" spans="1:2" ht="15.75" customHeight="1" x14ac:dyDescent="0.25">
      <c r="A921" s="61"/>
      <c r="B921" s="61"/>
    </row>
    <row r="922" spans="1:2" ht="15.75" customHeight="1" x14ac:dyDescent="0.25">
      <c r="A922" s="61"/>
      <c r="B922" s="61"/>
    </row>
    <row r="923" spans="1:2" ht="15.75" customHeight="1" x14ac:dyDescent="0.25">
      <c r="A923" s="61"/>
      <c r="B923" s="61"/>
    </row>
    <row r="924" spans="1:2" ht="15.75" customHeight="1" x14ac:dyDescent="0.25">
      <c r="A924" s="61"/>
      <c r="B924" s="61"/>
    </row>
    <row r="925" spans="1:2" ht="15.75" customHeight="1" x14ac:dyDescent="0.25">
      <c r="A925" s="61"/>
      <c r="B925" s="61"/>
    </row>
    <row r="926" spans="1:2" ht="15.75" customHeight="1" x14ac:dyDescent="0.25">
      <c r="A926" s="61"/>
      <c r="B926" s="61"/>
    </row>
    <row r="927" spans="1:2" ht="15.75" customHeight="1" x14ac:dyDescent="0.25">
      <c r="A927" s="61"/>
      <c r="B927" s="61"/>
    </row>
    <row r="928" spans="1:2" ht="15.75" customHeight="1" x14ac:dyDescent="0.25">
      <c r="A928" s="61"/>
      <c r="B928" s="61"/>
    </row>
    <row r="929" spans="1:2" ht="15.75" customHeight="1" x14ac:dyDescent="0.25">
      <c r="A929" s="61"/>
      <c r="B929" s="61"/>
    </row>
    <row r="930" spans="1:2" ht="15.75" customHeight="1" x14ac:dyDescent="0.25">
      <c r="A930" s="61"/>
      <c r="B930" s="61"/>
    </row>
    <row r="931" spans="1:2" ht="15.75" customHeight="1" x14ac:dyDescent="0.25">
      <c r="A931" s="61"/>
      <c r="B931" s="61"/>
    </row>
    <row r="932" spans="1:2" ht="15.75" customHeight="1" x14ac:dyDescent="0.25">
      <c r="A932" s="61"/>
      <c r="B932" s="61"/>
    </row>
    <row r="933" spans="1:2" ht="15.75" customHeight="1" x14ac:dyDescent="0.25">
      <c r="A933" s="61"/>
      <c r="B933" s="61"/>
    </row>
    <row r="934" spans="1:2" ht="15.75" customHeight="1" x14ac:dyDescent="0.25">
      <c r="A934" s="61"/>
      <c r="B934" s="61"/>
    </row>
    <row r="935" spans="1:2" ht="15.75" customHeight="1" x14ac:dyDescent="0.25">
      <c r="A935" s="61"/>
      <c r="B935" s="61"/>
    </row>
    <row r="936" spans="1:2" ht="15.75" customHeight="1" x14ac:dyDescent="0.25">
      <c r="A936" s="61"/>
      <c r="B936" s="61"/>
    </row>
    <row r="937" spans="1:2" ht="15.75" customHeight="1" x14ac:dyDescent="0.25">
      <c r="A937" s="61"/>
      <c r="B937" s="61"/>
    </row>
    <row r="938" spans="1:2" ht="15.75" customHeight="1" x14ac:dyDescent="0.25">
      <c r="A938" s="61"/>
      <c r="B938" s="61"/>
    </row>
    <row r="939" spans="1:2" ht="15.75" customHeight="1" x14ac:dyDescent="0.25">
      <c r="A939" s="61"/>
      <c r="B939" s="61"/>
    </row>
    <row r="940" spans="1:2" ht="15.75" customHeight="1" x14ac:dyDescent="0.25">
      <c r="A940" s="61"/>
      <c r="B940" s="61"/>
    </row>
    <row r="941" spans="1:2" ht="15.75" customHeight="1" x14ac:dyDescent="0.25">
      <c r="A941" s="61"/>
      <c r="B941" s="61"/>
    </row>
    <row r="942" spans="1:2" ht="15.75" customHeight="1" x14ac:dyDescent="0.25">
      <c r="A942" s="61"/>
      <c r="B942" s="61"/>
    </row>
    <row r="943" spans="1:2" ht="15.75" customHeight="1" x14ac:dyDescent="0.25">
      <c r="A943" s="61"/>
      <c r="B943" s="61"/>
    </row>
    <row r="944" spans="1:2" ht="15.75" customHeight="1" x14ac:dyDescent="0.25">
      <c r="A944" s="61"/>
      <c r="B944" s="61"/>
    </row>
    <row r="945" spans="1:2" ht="15.75" customHeight="1" x14ac:dyDescent="0.25">
      <c r="A945" s="61"/>
      <c r="B945" s="61"/>
    </row>
    <row r="946" spans="1:2" ht="15.75" customHeight="1" x14ac:dyDescent="0.25">
      <c r="A946" s="61"/>
      <c r="B946" s="61"/>
    </row>
    <row r="947" spans="1:2" ht="15.75" customHeight="1" x14ac:dyDescent="0.25">
      <c r="A947" s="61"/>
      <c r="B947" s="61"/>
    </row>
    <row r="948" spans="1:2" ht="15.75" customHeight="1" x14ac:dyDescent="0.25">
      <c r="A948" s="61"/>
      <c r="B948" s="61"/>
    </row>
    <row r="949" spans="1:2" ht="15.75" customHeight="1" x14ac:dyDescent="0.25">
      <c r="A949" s="61"/>
      <c r="B949" s="61"/>
    </row>
    <row r="950" spans="1:2" ht="15.75" customHeight="1" x14ac:dyDescent="0.25">
      <c r="A950" s="61"/>
      <c r="B950" s="61"/>
    </row>
    <row r="951" spans="1:2" ht="15.75" customHeight="1" x14ac:dyDescent="0.25">
      <c r="A951" s="61"/>
      <c r="B951" s="61"/>
    </row>
    <row r="952" spans="1:2" ht="15.75" customHeight="1" x14ac:dyDescent="0.25">
      <c r="A952" s="61"/>
      <c r="B952" s="61"/>
    </row>
    <row r="953" spans="1:2" ht="15.75" customHeight="1" x14ac:dyDescent="0.25">
      <c r="A953" s="61"/>
      <c r="B953" s="61"/>
    </row>
    <row r="954" spans="1:2" ht="15.75" customHeight="1" x14ac:dyDescent="0.25">
      <c r="A954" s="61"/>
      <c r="B954" s="61"/>
    </row>
    <row r="955" spans="1:2" ht="15.75" customHeight="1" x14ac:dyDescent="0.25">
      <c r="A955" s="61"/>
      <c r="B955" s="61"/>
    </row>
    <row r="956" spans="1:2" ht="15.75" customHeight="1" x14ac:dyDescent="0.25">
      <c r="A956" s="61"/>
      <c r="B956" s="61"/>
    </row>
    <row r="957" spans="1:2" ht="15.75" customHeight="1" x14ac:dyDescent="0.25">
      <c r="A957" s="61"/>
      <c r="B957" s="61"/>
    </row>
    <row r="958" spans="1:2" ht="15.75" customHeight="1" x14ac:dyDescent="0.25">
      <c r="A958" s="61"/>
      <c r="B958" s="61"/>
    </row>
    <row r="959" spans="1:2" ht="15.75" customHeight="1" x14ac:dyDescent="0.25">
      <c r="A959" s="61"/>
      <c r="B959" s="61"/>
    </row>
    <row r="960" spans="1:2" ht="15.75" customHeight="1" x14ac:dyDescent="0.25">
      <c r="A960" s="61"/>
      <c r="B960" s="61"/>
    </row>
    <row r="961" spans="1:2" ht="15.75" customHeight="1" x14ac:dyDescent="0.25">
      <c r="A961" s="61"/>
      <c r="B961" s="61"/>
    </row>
    <row r="962" spans="1:2" ht="15.75" customHeight="1" x14ac:dyDescent="0.25">
      <c r="A962" s="61"/>
      <c r="B962" s="61"/>
    </row>
    <row r="963" spans="1:2" ht="15.75" customHeight="1" x14ac:dyDescent="0.25">
      <c r="A963" s="61"/>
      <c r="B963" s="61"/>
    </row>
    <row r="964" spans="1:2" ht="15.75" customHeight="1" x14ac:dyDescent="0.25">
      <c r="A964" s="61"/>
      <c r="B964" s="61"/>
    </row>
    <row r="965" spans="1:2" ht="15.75" customHeight="1" x14ac:dyDescent="0.25">
      <c r="A965" s="61"/>
      <c r="B965" s="61"/>
    </row>
    <row r="966" spans="1:2" ht="15.75" customHeight="1" x14ac:dyDescent="0.25">
      <c r="A966" s="61"/>
      <c r="B966" s="61"/>
    </row>
    <row r="967" spans="1:2" ht="15.75" customHeight="1" x14ac:dyDescent="0.25">
      <c r="A967" s="61"/>
      <c r="B967" s="61"/>
    </row>
    <row r="968" spans="1:2" ht="15.75" customHeight="1" x14ac:dyDescent="0.25">
      <c r="A968" s="61"/>
      <c r="B968" s="61"/>
    </row>
    <row r="969" spans="1:2" ht="15.75" customHeight="1" x14ac:dyDescent="0.25">
      <c r="A969" s="61"/>
      <c r="B969" s="61"/>
    </row>
    <row r="970" spans="1:2" ht="15.75" customHeight="1" x14ac:dyDescent="0.25">
      <c r="A970" s="61"/>
      <c r="B970" s="61"/>
    </row>
    <row r="971" spans="1:2" ht="15.75" customHeight="1" x14ac:dyDescent="0.25">
      <c r="A971" s="61"/>
      <c r="B971" s="61"/>
    </row>
    <row r="972" spans="1:2" ht="15.75" customHeight="1" x14ac:dyDescent="0.25">
      <c r="A972" s="61"/>
      <c r="B972" s="61"/>
    </row>
    <row r="973" spans="1:2" ht="15.75" customHeight="1" x14ac:dyDescent="0.25">
      <c r="A973" s="61"/>
      <c r="B973" s="61"/>
    </row>
    <row r="974" spans="1:2" ht="15.75" customHeight="1" x14ac:dyDescent="0.25">
      <c r="A974" s="61"/>
      <c r="B974" s="61"/>
    </row>
    <row r="975" spans="1:2" ht="15.75" customHeight="1" x14ac:dyDescent="0.25">
      <c r="A975" s="61"/>
      <c r="B975" s="61"/>
    </row>
    <row r="976" spans="1:2" ht="15.75" customHeight="1" x14ac:dyDescent="0.25">
      <c r="A976" s="61"/>
      <c r="B976" s="61"/>
    </row>
    <row r="977" spans="1:2" ht="15.75" customHeight="1" x14ac:dyDescent="0.25">
      <c r="A977" s="61"/>
      <c r="B977" s="61"/>
    </row>
    <row r="978" spans="1:2" ht="15.75" customHeight="1" x14ac:dyDescent="0.25">
      <c r="A978" s="61"/>
      <c r="B978" s="61"/>
    </row>
    <row r="979" spans="1:2" ht="15.75" customHeight="1" x14ac:dyDescent="0.25">
      <c r="A979" s="61"/>
      <c r="B979" s="61"/>
    </row>
    <row r="980" spans="1:2" ht="15.75" customHeight="1" x14ac:dyDescent="0.25">
      <c r="A980" s="61"/>
      <c r="B980" s="61"/>
    </row>
    <row r="981" spans="1:2" ht="15.75" customHeight="1" x14ac:dyDescent="0.25">
      <c r="A981" s="61"/>
      <c r="B981" s="61"/>
    </row>
    <row r="982" spans="1:2" ht="15.75" customHeight="1" x14ac:dyDescent="0.25">
      <c r="A982" s="61"/>
      <c r="B982" s="61"/>
    </row>
    <row r="983" spans="1:2" ht="15.75" customHeight="1" x14ac:dyDescent="0.25">
      <c r="A983" s="61"/>
      <c r="B983" s="61"/>
    </row>
    <row r="984" spans="1:2" ht="15.75" customHeight="1" x14ac:dyDescent="0.25">
      <c r="A984" s="61"/>
      <c r="B984" s="61"/>
    </row>
    <row r="985" spans="1:2" ht="15.75" customHeight="1" x14ac:dyDescent="0.25">
      <c r="A985" s="61"/>
      <c r="B985" s="61"/>
    </row>
    <row r="986" spans="1:2" ht="15.75" customHeight="1" x14ac:dyDescent="0.25">
      <c r="A986" s="61"/>
      <c r="B986" s="61"/>
    </row>
    <row r="987" spans="1:2" ht="15.75" customHeight="1" x14ac:dyDescent="0.25">
      <c r="A987" s="61"/>
      <c r="B987" s="61"/>
    </row>
    <row r="988" spans="1:2" ht="15.75" customHeight="1" x14ac:dyDescent="0.25">
      <c r="A988" s="61"/>
      <c r="B988" s="61"/>
    </row>
    <row r="989" spans="1:2" ht="15.75" customHeight="1" x14ac:dyDescent="0.25">
      <c r="A989" s="61"/>
      <c r="B989" s="61"/>
    </row>
    <row r="990" spans="1:2" ht="15.75" customHeight="1" x14ac:dyDescent="0.25">
      <c r="A990" s="61"/>
      <c r="B990" s="61"/>
    </row>
    <row r="991" spans="1:2" ht="15.75" customHeight="1" x14ac:dyDescent="0.25">
      <c r="A991" s="61"/>
      <c r="B991" s="61"/>
    </row>
    <row r="992" spans="1:2" ht="15.75" customHeight="1" x14ac:dyDescent="0.25">
      <c r="A992" s="61"/>
      <c r="B992" s="61"/>
    </row>
    <row r="993" spans="1:2" ht="15.75" customHeight="1" x14ac:dyDescent="0.25">
      <c r="A993" s="61"/>
      <c r="B993" s="61"/>
    </row>
    <row r="994" spans="1:2" ht="15.75" customHeight="1" x14ac:dyDescent="0.25">
      <c r="A994" s="61"/>
      <c r="B994" s="61"/>
    </row>
    <row r="995" spans="1:2" ht="15.75" customHeight="1" x14ac:dyDescent="0.25">
      <c r="A995" s="61"/>
      <c r="B995" s="61"/>
    </row>
    <row r="996" spans="1:2" ht="15.75" customHeight="1" x14ac:dyDescent="0.25">
      <c r="A996" s="61"/>
      <c r="B996" s="61"/>
    </row>
  </sheetData>
  <sheetProtection sheet="1" objects="1" scenarios="1"/>
  <pageMargins left="0.7" right="0.7" top="0.75" bottom="0.75" header="0" footer="0"/>
  <pageSetup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445B-D4F6-FD4F-81EF-A21365AD1C3F}">
  <dimension ref="A1:K16"/>
  <sheetViews>
    <sheetView workbookViewId="0">
      <selection activeCell="D22" sqref="D22"/>
    </sheetView>
  </sheetViews>
  <sheetFormatPr defaultColWidth="11.5546875" defaultRowHeight="15" x14ac:dyDescent="0.2"/>
  <sheetData>
    <row r="1" spans="1:11" ht="20.25" x14ac:dyDescent="0.3">
      <c r="A1" s="185" t="s">
        <v>159</v>
      </c>
    </row>
    <row r="3" spans="1:11" ht="18.75" x14ac:dyDescent="0.3">
      <c r="A3" s="186" t="s">
        <v>249</v>
      </c>
      <c r="G3" s="187" t="s">
        <v>250</v>
      </c>
      <c r="J3" s="186" t="s">
        <v>251</v>
      </c>
    </row>
    <row r="5" spans="1:11" x14ac:dyDescent="0.2">
      <c r="A5" s="139" t="s">
        <v>254</v>
      </c>
      <c r="G5" s="139" t="s">
        <v>252</v>
      </c>
      <c r="J5" s="139" t="s">
        <v>253</v>
      </c>
    </row>
    <row r="6" spans="1:11" x14ac:dyDescent="0.2">
      <c r="A6" s="139" t="s">
        <v>273</v>
      </c>
      <c r="G6" s="139" t="s">
        <v>274</v>
      </c>
      <c r="J6" s="139" t="s">
        <v>275</v>
      </c>
    </row>
    <row r="7" spans="1:11" x14ac:dyDescent="0.2">
      <c r="A7" s="139" t="s">
        <v>255</v>
      </c>
      <c r="G7" s="139" t="s">
        <v>252</v>
      </c>
      <c r="J7" s="139" t="s">
        <v>256</v>
      </c>
      <c r="K7" s="139" t="s">
        <v>278</v>
      </c>
    </row>
    <row r="8" spans="1:11" x14ac:dyDescent="0.2">
      <c r="A8" s="139" t="s">
        <v>257</v>
      </c>
      <c r="G8" s="139" t="s">
        <v>252</v>
      </c>
      <c r="J8" s="139" t="s">
        <v>258</v>
      </c>
      <c r="K8" s="139" t="s">
        <v>279</v>
      </c>
    </row>
    <row r="9" spans="1:11" x14ac:dyDescent="0.2">
      <c r="A9" s="139" t="s">
        <v>259</v>
      </c>
      <c r="G9" s="139" t="s">
        <v>252</v>
      </c>
      <c r="J9" s="139" t="s">
        <v>277</v>
      </c>
    </row>
    <row r="10" spans="1:11" x14ac:dyDescent="0.2">
      <c r="A10" s="139" t="s">
        <v>260</v>
      </c>
      <c r="G10" s="139" t="s">
        <v>263</v>
      </c>
      <c r="J10" s="139" t="s">
        <v>261</v>
      </c>
    </row>
    <row r="11" spans="1:11" x14ac:dyDescent="0.2">
      <c r="A11" s="139" t="s">
        <v>262</v>
      </c>
      <c r="G11" s="139" t="s">
        <v>264</v>
      </c>
      <c r="J11" s="139" t="s">
        <v>265</v>
      </c>
    </row>
    <row r="12" spans="1:11" x14ac:dyDescent="0.2">
      <c r="A12" s="139" t="s">
        <v>266</v>
      </c>
      <c r="G12" s="139" t="s">
        <v>267</v>
      </c>
      <c r="J12" s="139" t="s">
        <v>268</v>
      </c>
    </row>
    <row r="13" spans="1:11" x14ac:dyDescent="0.2">
      <c r="A13" s="139" t="s">
        <v>269</v>
      </c>
      <c r="G13" s="139" t="s">
        <v>252</v>
      </c>
      <c r="J13" s="139" t="s">
        <v>276</v>
      </c>
    </row>
    <row r="14" spans="1:11" x14ac:dyDescent="0.2">
      <c r="A14" s="139" t="s">
        <v>270</v>
      </c>
      <c r="G14" s="139" t="s">
        <v>271</v>
      </c>
      <c r="J14" s="139" t="s">
        <v>272</v>
      </c>
    </row>
    <row r="16" spans="1:11" ht="15.75" x14ac:dyDescent="0.25">
      <c r="A16" s="149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Assumptions</vt:lpstr>
      <vt:lpstr>BSL Budget</vt:lpstr>
      <vt:lpstr>Staffing &amp; Enrollment</vt:lpstr>
      <vt:lpstr>Revenue Assumptions</vt:lpstr>
      <vt:lpstr>Barnabas SL Development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Reynolds</dc:creator>
  <cp:lastModifiedBy>Logan Searcy</cp:lastModifiedBy>
  <dcterms:created xsi:type="dcterms:W3CDTF">2018-02-05T20:06:49Z</dcterms:created>
  <dcterms:modified xsi:type="dcterms:W3CDTF">2022-07-26T17:50:06Z</dcterms:modified>
</cp:coreProperties>
</file>